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มิ.ย. 68/"/>
    </mc:Choice>
  </mc:AlternateContent>
  <xr:revisionPtr revIDLastSave="8" documentId="8_{EB1970A9-B26B-E649-AF37-C3A1CBB12DAB}" xr6:coauthVersionLast="47" xr6:coauthVersionMax="47" xr10:uidLastSave="{F4536CE5-2455-4ABB-9B0B-DD9F4A7B8A54}"/>
  <bookViews>
    <workbookView xWindow="-96" yWindow="0" windowWidth="11712" windowHeight="12336" xr2:uid="{00000000-000D-0000-FFFF-FFFF00000000}"/>
  </bookViews>
  <sheets>
    <sheet name="ตารางที่ 4 ตลาด มิ.ย. 68" sheetId="2" r:id="rId1"/>
  </sheets>
  <externalReferences>
    <externalReference r:id="rId2"/>
  </externalReference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4 ตลาด มิ.ย. 68'!$A$1:$M$47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2" l="1"/>
  <c r="C48" i="2"/>
  <c r="T45" i="2"/>
  <c r="P45" i="2"/>
  <c r="O45" i="2"/>
  <c r="M45" i="2"/>
  <c r="V45" i="2" s="1"/>
  <c r="L45" i="2"/>
  <c r="U45" i="2" s="1"/>
  <c r="J45" i="2"/>
  <c r="S45" i="2" s="1"/>
  <c r="I45" i="2"/>
  <c r="R45" i="2" s="1"/>
  <c r="H45" i="2"/>
  <c r="Q45" i="2" s="1"/>
  <c r="F45" i="2"/>
  <c r="E45" i="2"/>
  <c r="D45" i="2"/>
  <c r="B45" i="2"/>
  <c r="T44" i="2"/>
  <c r="Q44" i="2"/>
  <c r="P44" i="2"/>
  <c r="M44" i="2"/>
  <c r="V44" i="2" s="1"/>
  <c r="L44" i="2"/>
  <c r="U44" i="2" s="1"/>
  <c r="J44" i="2"/>
  <c r="S44" i="2" s="1"/>
  <c r="I44" i="2"/>
  <c r="R44" i="2" s="1"/>
  <c r="H44" i="2"/>
  <c r="F44" i="2"/>
  <c r="O44" i="2" s="1"/>
  <c r="E44" i="2"/>
  <c r="D44" i="2"/>
  <c r="B44" i="2"/>
  <c r="T43" i="2"/>
  <c r="R43" i="2"/>
  <c r="Q43" i="2"/>
  <c r="P43" i="2"/>
  <c r="M43" i="2"/>
  <c r="V43" i="2" s="1"/>
  <c r="L43" i="2"/>
  <c r="U43" i="2" s="1"/>
  <c r="J43" i="2"/>
  <c r="S43" i="2" s="1"/>
  <c r="I43" i="2"/>
  <c r="H43" i="2"/>
  <c r="F43" i="2"/>
  <c r="O43" i="2" s="1"/>
  <c r="E43" i="2"/>
  <c r="D43" i="2"/>
  <c r="B43" i="2"/>
  <c r="T42" i="2"/>
  <c r="S42" i="2"/>
  <c r="R42" i="2"/>
  <c r="P42" i="2"/>
  <c r="M42" i="2"/>
  <c r="V42" i="2" s="1"/>
  <c r="L42" i="2"/>
  <c r="U42" i="2" s="1"/>
  <c r="J42" i="2"/>
  <c r="I42" i="2"/>
  <c r="H42" i="2"/>
  <c r="Q42" i="2" s="1"/>
  <c r="F42" i="2"/>
  <c r="O42" i="2" s="1"/>
  <c r="E42" i="2"/>
  <c r="D42" i="2"/>
  <c r="B42" i="2"/>
  <c r="T41" i="2"/>
  <c r="S41" i="2"/>
  <c r="P41" i="2"/>
  <c r="O41" i="2"/>
  <c r="M41" i="2"/>
  <c r="V41" i="2" s="1"/>
  <c r="L41" i="2"/>
  <c r="U41" i="2" s="1"/>
  <c r="J41" i="2"/>
  <c r="I41" i="2"/>
  <c r="R41" i="2" s="1"/>
  <c r="H41" i="2"/>
  <c r="Q41" i="2" s="1"/>
  <c r="F41" i="2"/>
  <c r="E41" i="2"/>
  <c r="D41" i="2"/>
  <c r="B41" i="2"/>
  <c r="T40" i="2"/>
  <c r="P40" i="2"/>
  <c r="O40" i="2"/>
  <c r="M40" i="2"/>
  <c r="V40" i="2" s="1"/>
  <c r="L40" i="2"/>
  <c r="U40" i="2" s="1"/>
  <c r="J40" i="2"/>
  <c r="S40" i="2" s="1"/>
  <c r="I40" i="2"/>
  <c r="R40" i="2" s="1"/>
  <c r="H40" i="2"/>
  <c r="Q40" i="2" s="1"/>
  <c r="F40" i="2"/>
  <c r="E40" i="2"/>
  <c r="D40" i="2"/>
  <c r="B40" i="2"/>
  <c r="T39" i="2"/>
  <c r="Q39" i="2"/>
  <c r="P39" i="2"/>
  <c r="M39" i="2"/>
  <c r="V39" i="2" s="1"/>
  <c r="L39" i="2"/>
  <c r="U39" i="2" s="1"/>
  <c r="J39" i="2"/>
  <c r="S39" i="2" s="1"/>
  <c r="I39" i="2"/>
  <c r="R39" i="2" s="1"/>
  <c r="H39" i="2"/>
  <c r="F39" i="2"/>
  <c r="O39" i="2" s="1"/>
  <c r="E39" i="2"/>
  <c r="D39" i="2"/>
  <c r="B39" i="2"/>
  <c r="T38" i="2"/>
  <c r="R38" i="2"/>
  <c r="P38" i="2"/>
  <c r="O38" i="2"/>
  <c r="M38" i="2"/>
  <c r="V38" i="2" s="1"/>
  <c r="L38" i="2"/>
  <c r="U38" i="2" s="1"/>
  <c r="J38" i="2"/>
  <c r="S38" i="2" s="1"/>
  <c r="I38" i="2"/>
  <c r="H38" i="2"/>
  <c r="Q38" i="2" s="1"/>
  <c r="F38" i="2"/>
  <c r="E38" i="2"/>
  <c r="D38" i="2"/>
  <c r="B38" i="2"/>
  <c r="T37" i="2"/>
  <c r="S37" i="2"/>
  <c r="P37" i="2"/>
  <c r="O37" i="2"/>
  <c r="M37" i="2"/>
  <c r="V37" i="2" s="1"/>
  <c r="L37" i="2"/>
  <c r="U37" i="2" s="1"/>
  <c r="J37" i="2"/>
  <c r="I37" i="2"/>
  <c r="R37" i="2" s="1"/>
  <c r="H37" i="2"/>
  <c r="Q37" i="2" s="1"/>
  <c r="F37" i="2"/>
  <c r="E37" i="2"/>
  <c r="D37" i="2"/>
  <c r="B37" i="2"/>
  <c r="T36" i="2"/>
  <c r="Q36" i="2"/>
  <c r="P36" i="2"/>
  <c r="M36" i="2"/>
  <c r="V36" i="2" s="1"/>
  <c r="L36" i="2"/>
  <c r="U36" i="2" s="1"/>
  <c r="J36" i="2"/>
  <c r="S36" i="2" s="1"/>
  <c r="I36" i="2"/>
  <c r="R36" i="2" s="1"/>
  <c r="H36" i="2"/>
  <c r="F36" i="2"/>
  <c r="O36" i="2" s="1"/>
  <c r="E36" i="2"/>
  <c r="D36" i="2"/>
  <c r="B36" i="2"/>
  <c r="T35" i="2"/>
  <c r="R35" i="2"/>
  <c r="Q35" i="2"/>
  <c r="P35" i="2"/>
  <c r="M35" i="2"/>
  <c r="V35" i="2" s="1"/>
  <c r="L35" i="2"/>
  <c r="U35" i="2" s="1"/>
  <c r="J35" i="2"/>
  <c r="S35" i="2" s="1"/>
  <c r="I35" i="2"/>
  <c r="H35" i="2"/>
  <c r="F35" i="2"/>
  <c r="O35" i="2" s="1"/>
  <c r="E35" i="2"/>
  <c r="D35" i="2"/>
  <c r="B35" i="2"/>
  <c r="T34" i="2"/>
  <c r="S34" i="2"/>
  <c r="R34" i="2"/>
  <c r="P34" i="2"/>
  <c r="M34" i="2"/>
  <c r="V34" i="2" s="1"/>
  <c r="L34" i="2"/>
  <c r="U34" i="2" s="1"/>
  <c r="J34" i="2"/>
  <c r="I34" i="2"/>
  <c r="H34" i="2"/>
  <c r="Q34" i="2" s="1"/>
  <c r="F34" i="2"/>
  <c r="O34" i="2" s="1"/>
  <c r="E34" i="2"/>
  <c r="D34" i="2"/>
  <c r="B34" i="2"/>
  <c r="T33" i="2"/>
  <c r="S33" i="2"/>
  <c r="P33" i="2"/>
  <c r="O33" i="2"/>
  <c r="M33" i="2"/>
  <c r="V33" i="2" s="1"/>
  <c r="L33" i="2"/>
  <c r="U33" i="2" s="1"/>
  <c r="J33" i="2"/>
  <c r="I33" i="2"/>
  <c r="R33" i="2" s="1"/>
  <c r="H33" i="2"/>
  <c r="Q33" i="2" s="1"/>
  <c r="F33" i="2"/>
  <c r="E33" i="2"/>
  <c r="D33" i="2"/>
  <c r="B33" i="2"/>
  <c r="T32" i="2"/>
  <c r="P32" i="2"/>
  <c r="O32" i="2"/>
  <c r="M32" i="2"/>
  <c r="V32" i="2" s="1"/>
  <c r="L32" i="2"/>
  <c r="U32" i="2" s="1"/>
  <c r="J32" i="2"/>
  <c r="S32" i="2" s="1"/>
  <c r="I32" i="2"/>
  <c r="R32" i="2" s="1"/>
  <c r="H32" i="2"/>
  <c r="Q32" i="2" s="1"/>
  <c r="F32" i="2"/>
  <c r="E32" i="2"/>
  <c r="D32" i="2"/>
  <c r="B32" i="2"/>
  <c r="T31" i="2"/>
  <c r="Q31" i="2"/>
  <c r="P31" i="2"/>
  <c r="M31" i="2"/>
  <c r="V31" i="2" s="1"/>
  <c r="L31" i="2"/>
  <c r="U31" i="2" s="1"/>
  <c r="J31" i="2"/>
  <c r="S31" i="2" s="1"/>
  <c r="I31" i="2"/>
  <c r="R31" i="2" s="1"/>
  <c r="H31" i="2"/>
  <c r="F31" i="2"/>
  <c r="O31" i="2" s="1"/>
  <c r="E31" i="2"/>
  <c r="D31" i="2"/>
  <c r="B31" i="2"/>
  <c r="T30" i="2"/>
  <c r="R30" i="2"/>
  <c r="P30" i="2"/>
  <c r="O30" i="2"/>
  <c r="M30" i="2"/>
  <c r="V30" i="2" s="1"/>
  <c r="L30" i="2"/>
  <c r="U30" i="2" s="1"/>
  <c r="J30" i="2"/>
  <c r="S30" i="2" s="1"/>
  <c r="I30" i="2"/>
  <c r="H30" i="2"/>
  <c r="Q30" i="2" s="1"/>
  <c r="F30" i="2"/>
  <c r="E30" i="2"/>
  <c r="D30" i="2"/>
  <c r="B30" i="2"/>
  <c r="T29" i="2"/>
  <c r="S29" i="2"/>
  <c r="P29" i="2"/>
  <c r="O29" i="2"/>
  <c r="M29" i="2"/>
  <c r="V29" i="2" s="1"/>
  <c r="L29" i="2"/>
  <c r="U29" i="2" s="1"/>
  <c r="J29" i="2"/>
  <c r="I29" i="2"/>
  <c r="R29" i="2" s="1"/>
  <c r="H29" i="2"/>
  <c r="Q29" i="2" s="1"/>
  <c r="F29" i="2"/>
  <c r="E29" i="2"/>
  <c r="D29" i="2"/>
  <c r="B29" i="2"/>
  <c r="T28" i="2"/>
  <c r="Q28" i="2"/>
  <c r="P28" i="2"/>
  <c r="M28" i="2"/>
  <c r="V28" i="2" s="1"/>
  <c r="L28" i="2"/>
  <c r="U28" i="2" s="1"/>
  <c r="J28" i="2"/>
  <c r="S28" i="2" s="1"/>
  <c r="I28" i="2"/>
  <c r="R28" i="2" s="1"/>
  <c r="H28" i="2"/>
  <c r="F28" i="2"/>
  <c r="O28" i="2" s="1"/>
  <c r="E28" i="2"/>
  <c r="D28" i="2"/>
  <c r="B28" i="2"/>
  <c r="T27" i="2"/>
  <c r="R27" i="2"/>
  <c r="Q27" i="2"/>
  <c r="P27" i="2"/>
  <c r="M27" i="2"/>
  <c r="V27" i="2" s="1"/>
  <c r="L27" i="2"/>
  <c r="U27" i="2" s="1"/>
  <c r="J27" i="2"/>
  <c r="S27" i="2" s="1"/>
  <c r="I27" i="2"/>
  <c r="H27" i="2"/>
  <c r="F27" i="2"/>
  <c r="O27" i="2" s="1"/>
  <c r="E27" i="2"/>
  <c r="D27" i="2"/>
  <c r="B27" i="2"/>
  <c r="T26" i="2"/>
  <c r="S26" i="2"/>
  <c r="R26" i="2"/>
  <c r="P26" i="2"/>
  <c r="M26" i="2"/>
  <c r="V26" i="2" s="1"/>
  <c r="L26" i="2"/>
  <c r="U26" i="2" s="1"/>
  <c r="J26" i="2"/>
  <c r="I26" i="2"/>
  <c r="H26" i="2"/>
  <c r="Q26" i="2" s="1"/>
  <c r="F26" i="2"/>
  <c r="O26" i="2" s="1"/>
  <c r="E26" i="2"/>
  <c r="D26" i="2"/>
  <c r="B26" i="2"/>
  <c r="T25" i="2"/>
  <c r="S25" i="2"/>
  <c r="P25" i="2"/>
  <c r="O25" i="2"/>
  <c r="M25" i="2"/>
  <c r="V25" i="2" s="1"/>
  <c r="L25" i="2"/>
  <c r="U25" i="2" s="1"/>
  <c r="J25" i="2"/>
  <c r="I25" i="2"/>
  <c r="R25" i="2" s="1"/>
  <c r="H25" i="2"/>
  <c r="Q25" i="2" s="1"/>
  <c r="F25" i="2"/>
  <c r="E25" i="2"/>
  <c r="D25" i="2"/>
  <c r="B25" i="2"/>
  <c r="T24" i="2"/>
  <c r="P24" i="2"/>
  <c r="O24" i="2"/>
  <c r="M24" i="2"/>
  <c r="V24" i="2" s="1"/>
  <c r="L24" i="2"/>
  <c r="U24" i="2" s="1"/>
  <c r="J24" i="2"/>
  <c r="S24" i="2" s="1"/>
  <c r="I24" i="2"/>
  <c r="R24" i="2" s="1"/>
  <c r="H24" i="2"/>
  <c r="Q24" i="2" s="1"/>
  <c r="F24" i="2"/>
  <c r="E24" i="2"/>
  <c r="D24" i="2"/>
  <c r="B24" i="2"/>
  <c r="T23" i="2"/>
  <c r="Q23" i="2"/>
  <c r="P23" i="2"/>
  <c r="M23" i="2"/>
  <c r="V23" i="2" s="1"/>
  <c r="L23" i="2"/>
  <c r="U23" i="2" s="1"/>
  <c r="J23" i="2"/>
  <c r="S23" i="2" s="1"/>
  <c r="I23" i="2"/>
  <c r="R23" i="2" s="1"/>
  <c r="H23" i="2"/>
  <c r="F23" i="2"/>
  <c r="O23" i="2" s="1"/>
  <c r="E23" i="2"/>
  <c r="D23" i="2"/>
  <c r="B23" i="2"/>
  <c r="T22" i="2"/>
  <c r="R22" i="2"/>
  <c r="P22" i="2"/>
  <c r="O22" i="2"/>
  <c r="M22" i="2"/>
  <c r="V22" i="2" s="1"/>
  <c r="L22" i="2"/>
  <c r="U22" i="2" s="1"/>
  <c r="J22" i="2"/>
  <c r="S22" i="2" s="1"/>
  <c r="I22" i="2"/>
  <c r="H22" i="2"/>
  <c r="Q22" i="2" s="1"/>
  <c r="F22" i="2"/>
  <c r="E22" i="2"/>
  <c r="D22" i="2"/>
  <c r="B22" i="2"/>
  <c r="T21" i="2"/>
  <c r="S21" i="2"/>
  <c r="P21" i="2"/>
  <c r="O21" i="2"/>
  <c r="M21" i="2"/>
  <c r="V21" i="2" s="1"/>
  <c r="L21" i="2"/>
  <c r="U21" i="2" s="1"/>
  <c r="J21" i="2"/>
  <c r="I21" i="2"/>
  <c r="R21" i="2" s="1"/>
  <c r="H21" i="2"/>
  <c r="Q21" i="2" s="1"/>
  <c r="F21" i="2"/>
  <c r="E21" i="2"/>
  <c r="D21" i="2"/>
  <c r="B21" i="2"/>
  <c r="T20" i="2"/>
  <c r="Q20" i="2"/>
  <c r="P20" i="2"/>
  <c r="M20" i="2"/>
  <c r="V20" i="2" s="1"/>
  <c r="L20" i="2"/>
  <c r="U20" i="2" s="1"/>
  <c r="J20" i="2"/>
  <c r="S20" i="2" s="1"/>
  <c r="I20" i="2"/>
  <c r="R20" i="2" s="1"/>
  <c r="H20" i="2"/>
  <c r="F20" i="2"/>
  <c r="O20" i="2" s="1"/>
  <c r="E20" i="2"/>
  <c r="D20" i="2"/>
  <c r="B20" i="2"/>
  <c r="T19" i="2"/>
  <c r="R19" i="2"/>
  <c r="Q19" i="2"/>
  <c r="P19" i="2"/>
  <c r="M19" i="2"/>
  <c r="V19" i="2" s="1"/>
  <c r="L19" i="2"/>
  <c r="U19" i="2" s="1"/>
  <c r="J19" i="2"/>
  <c r="S19" i="2" s="1"/>
  <c r="I19" i="2"/>
  <c r="H19" i="2"/>
  <c r="F19" i="2"/>
  <c r="O19" i="2" s="1"/>
  <c r="E19" i="2"/>
  <c r="D19" i="2"/>
  <c r="B19" i="2"/>
  <c r="T18" i="2"/>
  <c r="S18" i="2"/>
  <c r="R18" i="2"/>
  <c r="P18" i="2"/>
  <c r="M18" i="2"/>
  <c r="V18" i="2" s="1"/>
  <c r="L18" i="2"/>
  <c r="U18" i="2" s="1"/>
  <c r="J18" i="2"/>
  <c r="I18" i="2"/>
  <c r="H18" i="2"/>
  <c r="Q18" i="2" s="1"/>
  <c r="F18" i="2"/>
  <c r="O18" i="2" s="1"/>
  <c r="E18" i="2"/>
  <c r="D18" i="2"/>
  <c r="B18" i="2"/>
  <c r="T17" i="2"/>
  <c r="S17" i="2"/>
  <c r="P17" i="2"/>
  <c r="O17" i="2"/>
  <c r="M17" i="2"/>
  <c r="V17" i="2" s="1"/>
  <c r="L17" i="2"/>
  <c r="U17" i="2" s="1"/>
  <c r="J17" i="2"/>
  <c r="I17" i="2"/>
  <c r="R17" i="2" s="1"/>
  <c r="H17" i="2"/>
  <c r="Q17" i="2" s="1"/>
  <c r="F17" i="2"/>
  <c r="E17" i="2"/>
  <c r="D17" i="2"/>
  <c r="B17" i="2"/>
  <c r="T16" i="2"/>
  <c r="P16" i="2"/>
  <c r="O16" i="2"/>
  <c r="M16" i="2"/>
  <c r="V16" i="2" s="1"/>
  <c r="L16" i="2"/>
  <c r="U16" i="2" s="1"/>
  <c r="J16" i="2"/>
  <c r="S16" i="2" s="1"/>
  <c r="I16" i="2"/>
  <c r="R16" i="2" s="1"/>
  <c r="H16" i="2"/>
  <c r="Q16" i="2" s="1"/>
  <c r="F16" i="2"/>
  <c r="E16" i="2"/>
  <c r="D16" i="2"/>
  <c r="B16" i="2"/>
  <c r="T15" i="2"/>
  <c r="Q15" i="2"/>
  <c r="P15" i="2"/>
  <c r="M15" i="2"/>
  <c r="V15" i="2" s="1"/>
  <c r="L15" i="2"/>
  <c r="U15" i="2" s="1"/>
  <c r="J15" i="2"/>
  <c r="S15" i="2" s="1"/>
  <c r="I15" i="2"/>
  <c r="R15" i="2" s="1"/>
  <c r="H15" i="2"/>
  <c r="F15" i="2"/>
  <c r="O15" i="2" s="1"/>
  <c r="E15" i="2"/>
  <c r="D15" i="2"/>
  <c r="B15" i="2"/>
  <c r="T14" i="2"/>
  <c r="R14" i="2"/>
  <c r="P14" i="2"/>
  <c r="O14" i="2"/>
  <c r="M14" i="2"/>
  <c r="V14" i="2" s="1"/>
  <c r="L14" i="2"/>
  <c r="U14" i="2" s="1"/>
  <c r="J14" i="2"/>
  <c r="S14" i="2" s="1"/>
  <c r="I14" i="2"/>
  <c r="H14" i="2"/>
  <c r="Q14" i="2" s="1"/>
  <c r="F14" i="2"/>
  <c r="E14" i="2"/>
  <c r="D14" i="2"/>
  <c r="B14" i="2"/>
  <c r="T13" i="2"/>
  <c r="S13" i="2"/>
  <c r="P13" i="2"/>
  <c r="O13" i="2"/>
  <c r="M13" i="2"/>
  <c r="V13" i="2" s="1"/>
  <c r="L13" i="2"/>
  <c r="U13" i="2" s="1"/>
  <c r="J13" i="2"/>
  <c r="I13" i="2"/>
  <c r="R13" i="2" s="1"/>
  <c r="H13" i="2"/>
  <c r="Q13" i="2" s="1"/>
  <c r="F13" i="2"/>
  <c r="E13" i="2"/>
  <c r="D13" i="2"/>
  <c r="B13" i="2"/>
  <c r="T12" i="2"/>
  <c r="Q12" i="2"/>
  <c r="P12" i="2"/>
  <c r="M12" i="2"/>
  <c r="V12" i="2" s="1"/>
  <c r="L12" i="2"/>
  <c r="U12" i="2" s="1"/>
  <c r="J12" i="2"/>
  <c r="S12" i="2" s="1"/>
  <c r="I12" i="2"/>
  <c r="R12" i="2" s="1"/>
  <c r="H12" i="2"/>
  <c r="F12" i="2"/>
  <c r="O12" i="2" s="1"/>
  <c r="E12" i="2"/>
  <c r="D12" i="2"/>
  <c r="B12" i="2"/>
  <c r="T11" i="2"/>
  <c r="R11" i="2"/>
  <c r="Q11" i="2"/>
  <c r="P11" i="2"/>
  <c r="M11" i="2"/>
  <c r="V11" i="2" s="1"/>
  <c r="L11" i="2"/>
  <c r="U11" i="2" s="1"/>
  <c r="J11" i="2"/>
  <c r="S11" i="2" s="1"/>
  <c r="I11" i="2"/>
  <c r="H11" i="2"/>
  <c r="F11" i="2"/>
  <c r="O11" i="2" s="1"/>
  <c r="E11" i="2"/>
  <c r="D11" i="2"/>
  <c r="B11" i="2"/>
  <c r="T10" i="2"/>
  <c r="S10" i="2"/>
  <c r="R10" i="2"/>
  <c r="P10" i="2"/>
  <c r="M10" i="2"/>
  <c r="V10" i="2" s="1"/>
  <c r="L10" i="2"/>
  <c r="U10" i="2" s="1"/>
  <c r="J10" i="2"/>
  <c r="I10" i="2"/>
  <c r="H10" i="2"/>
  <c r="Q10" i="2" s="1"/>
  <c r="F10" i="2"/>
  <c r="O10" i="2" s="1"/>
  <c r="E10" i="2"/>
  <c r="D10" i="2"/>
  <c r="B10" i="2"/>
  <c r="T9" i="2"/>
  <c r="S9" i="2"/>
  <c r="P9" i="2"/>
  <c r="O9" i="2"/>
  <c r="M9" i="2"/>
  <c r="V9" i="2" s="1"/>
  <c r="L9" i="2"/>
  <c r="U9" i="2" s="1"/>
  <c r="J9" i="2"/>
  <c r="I9" i="2"/>
  <c r="R9" i="2" s="1"/>
  <c r="H9" i="2"/>
  <c r="Q9" i="2" s="1"/>
  <c r="F9" i="2"/>
  <c r="E9" i="2"/>
  <c r="D9" i="2"/>
  <c r="B9" i="2"/>
  <c r="T8" i="2"/>
  <c r="Q8" i="2"/>
  <c r="P8" i="2"/>
  <c r="O8" i="2"/>
  <c r="M8" i="2"/>
  <c r="V8" i="2" s="1"/>
  <c r="L8" i="2"/>
  <c r="U8" i="2" s="1"/>
  <c r="J8" i="2"/>
  <c r="S8" i="2" s="1"/>
  <c r="I8" i="2"/>
  <c r="R8" i="2" s="1"/>
  <c r="H8" i="2"/>
  <c r="F8" i="2"/>
  <c r="E8" i="2"/>
  <c r="D8" i="2"/>
  <c r="B8" i="2"/>
  <c r="T7" i="2"/>
  <c r="R7" i="2"/>
  <c r="Q7" i="2"/>
  <c r="P7" i="2"/>
  <c r="M7" i="2"/>
  <c r="V7" i="2" s="1"/>
  <c r="L7" i="2"/>
  <c r="U7" i="2" s="1"/>
  <c r="J7" i="2"/>
  <c r="S7" i="2" s="1"/>
  <c r="I7" i="2"/>
  <c r="H7" i="2"/>
  <c r="F7" i="2"/>
  <c r="O7" i="2" s="1"/>
  <c r="E7" i="2"/>
  <c r="D7" i="2"/>
  <c r="B7" i="2"/>
  <c r="T6" i="2"/>
  <c r="S6" i="2"/>
  <c r="R6" i="2"/>
  <c r="P6" i="2"/>
  <c r="O6" i="2"/>
  <c r="M6" i="2"/>
  <c r="V6" i="2" s="1"/>
  <c r="L6" i="2"/>
  <c r="U6" i="2" s="1"/>
  <c r="J6" i="2"/>
  <c r="I6" i="2"/>
  <c r="H6" i="2"/>
  <c r="Q6" i="2" s="1"/>
  <c r="F6" i="2"/>
  <c r="E6" i="2"/>
  <c r="D6" i="2"/>
  <c r="B6" i="2"/>
  <c r="B48" i="2" s="1"/>
  <c r="T5" i="2"/>
  <c r="S5" i="2"/>
  <c r="P5" i="2"/>
  <c r="O5" i="2"/>
  <c r="M5" i="2"/>
  <c r="M48" i="2" s="1"/>
  <c r="L5" i="2"/>
  <c r="L48" i="2" s="1"/>
  <c r="J5" i="2"/>
  <c r="J48" i="2" s="1"/>
  <c r="I5" i="2"/>
  <c r="R5" i="2" s="1"/>
  <c r="H5" i="2"/>
  <c r="Q5" i="2" s="1"/>
  <c r="F5" i="2"/>
  <c r="E5" i="2"/>
  <c r="E48" i="2" s="1"/>
  <c r="D5" i="2"/>
  <c r="D48" i="2" s="1"/>
  <c r="B5" i="2"/>
  <c r="I4" i="2"/>
  <c r="M4" i="2" s="1"/>
  <c r="V4" i="2" s="1"/>
  <c r="H4" i="2"/>
  <c r="L4" i="2" s="1"/>
  <c r="U4" i="2" s="1"/>
  <c r="G4" i="2"/>
  <c r="K4" i="2" s="1"/>
  <c r="T4" i="2" s="1"/>
  <c r="E4" i="2"/>
  <c r="D4" i="2"/>
  <c r="C4" i="2"/>
  <c r="B4" i="2"/>
  <c r="F4" i="2" s="1"/>
  <c r="T3" i="2"/>
  <c r="Q3" i="2"/>
  <c r="P3" i="2"/>
  <c r="O3" i="2"/>
  <c r="M3" i="2"/>
  <c r="V3" i="2" s="1"/>
  <c r="L3" i="2"/>
  <c r="U3" i="2" s="1"/>
  <c r="J3" i="2"/>
  <c r="S3" i="2" s="1"/>
  <c r="I3" i="2"/>
  <c r="R3" i="2" s="1"/>
  <c r="H3" i="2"/>
  <c r="F3" i="2"/>
  <c r="E3" i="2"/>
  <c r="D3" i="2"/>
  <c r="B3" i="2"/>
  <c r="O4" i="2" l="1"/>
  <c r="J4" i="2"/>
  <c r="S4" i="2" s="1"/>
  <c r="R4" i="2"/>
  <c r="Q4" i="2"/>
  <c r="P4" i="2"/>
  <c r="U5" i="2"/>
  <c r="V5" i="2"/>
</calcChain>
</file>

<file path=xl/sharedStrings.xml><?xml version="1.0" encoding="utf-8"?>
<sst xmlns="http://schemas.openxmlformats.org/spreadsheetml/2006/main" count="49" uniqueCount="47">
  <si>
    <t>อัตราขยายตัว (ร้อยละ)</t>
  </si>
  <si>
    <t>สัดส่วน (ร้อยละ)</t>
  </si>
  <si>
    <t xml:space="preserve"> มูลค่าส่งออกรวม</t>
  </si>
  <si>
    <t xml:space="preserve"> 1 ตลาดหลัก(Primary Market)</t>
  </si>
  <si>
    <t xml:space="preserve">   1 สหรัฐอเมริกา</t>
  </si>
  <si>
    <t xml:space="preserve">   2 จีน</t>
  </si>
  <si>
    <t xml:space="preserve">   3 ญี่ปุ่น</t>
  </si>
  <si>
    <t xml:space="preserve">   4 อาเซียน(9)</t>
  </si>
  <si>
    <t xml:space="preserve">     1 อาเซียนเดิม(5)</t>
  </si>
  <si>
    <t xml:space="preserve">       สิงคโปร์</t>
  </si>
  <si>
    <t xml:space="preserve">       มาเลเซีย</t>
  </si>
  <si>
    <t xml:space="preserve">       อินโดนีเซีย</t>
  </si>
  <si>
    <t xml:space="preserve">       ฟิลิปปินส์</t>
  </si>
  <si>
    <t xml:space="preserve">       บรูไน</t>
  </si>
  <si>
    <t xml:space="preserve">     2 CLMV</t>
  </si>
  <si>
    <t xml:space="preserve">       กัมพูชา</t>
  </si>
  <si>
    <t xml:space="preserve">       ลาว</t>
  </si>
  <si>
    <t xml:space="preserve">       เมียนมา</t>
  </si>
  <si>
    <t xml:space="preserve">       เวียดนาม</t>
  </si>
  <si>
    <t xml:space="preserve">   5 สหภาพยุโรป(27) (ไม่รวมสหราชอาณาจักร)</t>
  </si>
  <si>
    <t xml:space="preserve"> 2 ตลาดรอง(Secondary Market)</t>
  </si>
  <si>
    <t xml:space="preserve">   1 เอเซียใต้</t>
  </si>
  <si>
    <t xml:space="preserve">       อินเดีย</t>
  </si>
  <si>
    <t xml:space="preserve">       ปากีสถาน</t>
  </si>
  <si>
    <t xml:space="preserve">       บังกลาเทศ</t>
  </si>
  <si>
    <t xml:space="preserve">   2 ฮ่องกง</t>
  </si>
  <si>
    <t xml:space="preserve">   3 เกาหลีใต้</t>
  </si>
  <si>
    <t xml:space="preserve">   4 ไต้หวัน</t>
  </si>
  <si>
    <t xml:space="preserve">   5 ทวีปออสเตรเลีย(25)</t>
  </si>
  <si>
    <t xml:space="preserve">   6 ตะวันออกกลาง(15)</t>
  </si>
  <si>
    <t xml:space="preserve">       สหรัฐอาหรับเอมิเรตส์</t>
  </si>
  <si>
    <t xml:space="preserve">       ซาอุดีอาระเบีย</t>
  </si>
  <si>
    <t xml:space="preserve">   7 แอฟริกา(57)</t>
  </si>
  <si>
    <t xml:space="preserve">       แอฟริกาใต้</t>
  </si>
  <si>
    <t xml:space="preserve">       อียิปต์</t>
  </si>
  <si>
    <t xml:space="preserve">   8 ลาตินอเมริกา(47)</t>
  </si>
  <si>
    <t xml:space="preserve">       เม็กซิโก</t>
  </si>
  <si>
    <t xml:space="preserve">   9 ประชาคมรัฐเอกราช (CIS)</t>
  </si>
  <si>
    <t xml:space="preserve">       รัสเซีย</t>
  </si>
  <si>
    <t xml:space="preserve">   10 แคนาดา</t>
  </si>
  <si>
    <t xml:space="preserve">   11 สหราชอาณาจักร</t>
  </si>
  <si>
    <t xml:space="preserve"> 3 ตลาดอื่น ๆ</t>
  </si>
  <si>
    <t xml:space="preserve">   1 สวิตเซอร์แลนด์</t>
  </si>
  <si>
    <t>ที่มา : ศูนย์เทคโนโลยีสารสนเทศและการสื่อสาร สำนักงานปลัดกระทรวงพาณิชย์</t>
  </si>
  <si>
    <t>ตลาดส่งออกสำคัญของไทยของปี 2568</t>
  </si>
  <si>
    <t>หมายเหตุ : ปี 2568 เป็นตัวเลขเบื้องต้น</t>
  </si>
  <si>
    <t>มูลค่า (ล้านดอลลาร์สหรัฐ)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</si>
</sst>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_-;\-* #,##0.0_-;_-* &quot;-&quot;??_-;_-@_-"/>
    <numFmt numFmtId="166" formatCode="#,##0.0"/>
  </numFmts>
  <fonts count="6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8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1"/>
      </right>
      <top style="thin">
        <color theme="0" tint="-0.2499465926084170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 tint="-0.24994659260841701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1" fontId="4" fillId="0" borderId="0" xfId="1" applyNumberFormat="1" applyFont="1" applyAlignment="1">
      <alignment vertical="center"/>
    </xf>
    <xf numFmtId="0" fontId="3" fillId="0" borderId="0" xfId="1" applyFont="1"/>
    <xf numFmtId="0" fontId="2" fillId="0" borderId="2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3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vertical="center" shrinkToFit="1"/>
    </xf>
    <xf numFmtId="165" fontId="2" fillId="0" borderId="10" xfId="2" applyNumberFormat="1" applyFont="1" applyBorder="1" applyAlignment="1">
      <alignment horizontal="right" vertical="center"/>
    </xf>
    <xf numFmtId="165" fontId="2" fillId="0" borderId="10" xfId="2" applyNumberFormat="1" applyFont="1" applyFill="1" applyBorder="1" applyAlignment="1">
      <alignment horizontal="right" vertical="center"/>
    </xf>
    <xf numFmtId="166" fontId="2" fillId="0" borderId="10" xfId="2" applyNumberFormat="1" applyFont="1" applyFill="1" applyBorder="1" applyAlignment="1">
      <alignment horizontal="center" vertical="center"/>
    </xf>
    <xf numFmtId="166" fontId="2" fillId="0" borderId="10" xfId="2" applyNumberFormat="1" applyFont="1" applyBorder="1" applyAlignment="1">
      <alignment horizontal="center" vertical="center"/>
    </xf>
    <xf numFmtId="166" fontId="3" fillId="0" borderId="14" xfId="2" applyNumberFormat="1" applyFont="1" applyFill="1" applyBorder="1" applyAlignment="1">
      <alignment horizontal="center" vertical="center"/>
    </xf>
    <xf numFmtId="166" fontId="3" fillId="0" borderId="15" xfId="2" applyNumberFormat="1" applyFont="1" applyFill="1" applyBorder="1" applyAlignment="1">
      <alignment horizontal="center" vertical="center"/>
    </xf>
    <xf numFmtId="166" fontId="3" fillId="0" borderId="16" xfId="2" applyNumberFormat="1" applyFont="1" applyFill="1" applyBorder="1" applyAlignment="1">
      <alignment horizontal="center" vertical="center"/>
    </xf>
    <xf numFmtId="0" fontId="2" fillId="0" borderId="11" xfId="1" applyFont="1" applyBorder="1" applyAlignment="1">
      <alignment vertical="center" shrinkToFit="1"/>
    </xf>
    <xf numFmtId="165" fontId="2" fillId="0" borderId="11" xfId="2" applyNumberFormat="1" applyFont="1" applyBorder="1" applyAlignment="1">
      <alignment horizontal="right" vertical="center"/>
    </xf>
    <xf numFmtId="165" fontId="2" fillId="0" borderId="11" xfId="2" applyNumberFormat="1" applyFont="1" applyFill="1" applyBorder="1" applyAlignment="1">
      <alignment horizontal="right" vertical="center"/>
    </xf>
    <xf numFmtId="166" fontId="2" fillId="0" borderId="11" xfId="2" applyNumberFormat="1" applyFont="1" applyFill="1" applyBorder="1" applyAlignment="1">
      <alignment horizontal="center" vertical="center"/>
    </xf>
    <xf numFmtId="166" fontId="2" fillId="0" borderId="11" xfId="2" applyNumberFormat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166" fontId="3" fillId="0" borderId="17" xfId="2" applyNumberFormat="1" applyFont="1" applyFill="1" applyBorder="1" applyAlignment="1">
      <alignment horizontal="center" vertical="center"/>
    </xf>
    <xf numFmtId="166" fontId="3" fillId="0" borderId="18" xfId="2" applyNumberFormat="1" applyFont="1" applyFill="1" applyBorder="1" applyAlignment="1">
      <alignment horizontal="center" vertical="center"/>
    </xf>
    <xf numFmtId="166" fontId="3" fillId="0" borderId="19" xfId="2" applyNumberFormat="1" applyFont="1" applyFill="1" applyBorder="1" applyAlignment="1">
      <alignment horizontal="center" vertical="center"/>
    </xf>
    <xf numFmtId="0" fontId="3" fillId="0" borderId="11" xfId="1" applyFont="1" applyBorder="1" applyAlignment="1">
      <alignment vertical="center" shrinkToFit="1"/>
    </xf>
    <xf numFmtId="165" fontId="3" fillId="0" borderId="11" xfId="2" applyNumberFormat="1" applyFont="1" applyBorder="1" applyAlignment="1">
      <alignment horizontal="right" vertical="center"/>
    </xf>
    <xf numFmtId="165" fontId="3" fillId="0" borderId="11" xfId="2" applyNumberFormat="1" applyFont="1" applyFill="1" applyBorder="1" applyAlignment="1">
      <alignment horizontal="right" vertical="center"/>
    </xf>
    <xf numFmtId="166" fontId="3" fillId="0" borderId="11" xfId="2" applyNumberFormat="1" applyFont="1" applyFill="1" applyBorder="1" applyAlignment="1">
      <alignment horizontal="center" vertical="center"/>
    </xf>
    <xf numFmtId="166" fontId="3" fillId="0" borderId="11" xfId="2" applyNumberFormat="1" applyFont="1" applyBorder="1" applyAlignment="1">
      <alignment horizontal="center" vertical="center"/>
    </xf>
    <xf numFmtId="4" fontId="3" fillId="0" borderId="11" xfId="2" applyNumberFormat="1" applyFont="1" applyFill="1" applyBorder="1" applyAlignment="1">
      <alignment horizontal="center" vertical="center"/>
    </xf>
    <xf numFmtId="0" fontId="3" fillId="0" borderId="12" xfId="1" applyFont="1" applyBorder="1" applyAlignment="1">
      <alignment vertical="center" shrinkToFit="1"/>
    </xf>
    <xf numFmtId="165" fontId="3" fillId="0" borderId="12" xfId="2" applyNumberFormat="1" applyFont="1" applyBorder="1" applyAlignment="1">
      <alignment horizontal="right" vertical="center"/>
    </xf>
    <xf numFmtId="165" fontId="3" fillId="0" borderId="12" xfId="2" applyNumberFormat="1" applyFont="1" applyFill="1" applyBorder="1" applyAlignment="1">
      <alignment horizontal="right" vertical="center"/>
    </xf>
    <xf numFmtId="166" fontId="3" fillId="0" borderId="12" xfId="2" applyNumberFormat="1" applyFont="1" applyFill="1" applyBorder="1" applyAlignment="1">
      <alignment horizontal="center" vertical="center"/>
    </xf>
    <xf numFmtId="166" fontId="3" fillId="0" borderId="12" xfId="2" applyNumberFormat="1" applyFont="1" applyBorder="1" applyAlignment="1">
      <alignment horizontal="center" vertical="center"/>
    </xf>
    <xf numFmtId="166" fontId="3" fillId="0" borderId="20" xfId="2" applyNumberFormat="1" applyFont="1" applyFill="1" applyBorder="1" applyAlignment="1">
      <alignment horizontal="center" vertical="center"/>
    </xf>
    <xf numFmtId="166" fontId="3" fillId="0" borderId="21" xfId="2" applyNumberFormat="1" applyFont="1" applyFill="1" applyBorder="1" applyAlignment="1">
      <alignment horizontal="center" vertical="center"/>
    </xf>
    <xf numFmtId="166" fontId="3" fillId="0" borderId="22" xfId="2" applyNumberFormat="1" applyFont="1" applyFill="1" applyBorder="1" applyAlignment="1">
      <alignment horizontal="center" vertical="center"/>
    </xf>
  </cellXfs>
  <cellStyles count="3">
    <cellStyle name="Comma 3" xfId="2" xr:uid="{00000000-0005-0000-0000-000000000000}"/>
    <cellStyle name="Normal" xfId="0" builtinId="0"/>
    <cellStyle name="Normal 5" xfId="1" xr:uid="{00000000-0005-0000-0000-000002000000}"/>
  </cellStyles>
  <dxfs count="3">
    <dxf>
      <fill>
        <patternFill>
          <bgColor rgb="FFFFC7CE"/>
        </patternFill>
      </fill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12557</xdr:colOff>
      <xdr:row>0</xdr:row>
      <xdr:rowOff>0</xdr:rowOff>
    </xdr:from>
    <xdr:to>
      <xdr:col>17</xdr:col>
      <xdr:colOff>129888</xdr:colOff>
      <xdr:row>1</xdr:row>
      <xdr:rowOff>233435</xdr:rowOff>
    </xdr:to>
    <xdr:sp macro="" textlink="">
      <xdr:nvSpPr>
        <xdr:cNvPr id="2" name="Rectangular Callout 1">
          <a:extLst>
            <a:ext uri="{FF2B5EF4-FFF2-40B4-BE49-F238E27FC236}">
              <a16:creationId xmlns:a16="http://schemas.microsoft.com/office/drawing/2014/main" id="{2E51E364-AA39-46C9-8642-039E0FCBAFDA}"/>
            </a:ext>
          </a:extLst>
        </xdr:cNvPr>
        <xdr:cNvSpPr/>
      </xdr:nvSpPr>
      <xdr:spPr>
        <a:xfrm>
          <a:off x="11452860" y="0"/>
          <a:ext cx="0" cy="591575"/>
        </a:xfrm>
        <a:prstGeom prst="wedgeRectCallout">
          <a:avLst>
            <a:gd name="adj1" fmla="val -71143"/>
            <a:gd name="adj2" fmla="val -2452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1. Copy </a:t>
          </a:r>
          <a:r>
            <a:rPr lang="th-TH" sz="1100"/>
            <a:t>เดือน </a:t>
          </a:r>
          <a:r>
            <a:rPr lang="en-US" sz="1100"/>
            <a:t>D&gt;C, H&gt;G, L&gt;K</a:t>
          </a:r>
          <a:r>
            <a:rPr lang="th-TH" sz="1100"/>
            <a:t> ก่อน</a:t>
          </a:r>
          <a:r>
            <a:rPr lang="th-TH" sz="1100" baseline="0"/>
            <a:t> </a:t>
          </a:r>
          <a:r>
            <a:rPr lang="en-US" sz="1100" baseline="0"/>
            <a:t>download DATA</a:t>
          </a:r>
          <a:br>
            <a:rPr lang="en-US" sz="1100" baseline="0"/>
          </a:br>
          <a:r>
            <a:rPr lang="en-US" sz="1100" baseline="0"/>
            <a:t>(</a:t>
          </a:r>
          <a:r>
            <a:rPr lang="th-TH" sz="1100" baseline="0"/>
            <a:t>มูลค่า</a:t>
          </a:r>
          <a:r>
            <a:rPr lang="en-US" sz="1100" baseline="0"/>
            <a:t>, growth, share)</a:t>
          </a:r>
          <a:br>
            <a:rPr lang="en-US" sz="1100" baseline="0"/>
          </a:br>
          <a:r>
            <a:rPr lang="en-US" sz="1100" baseline="0"/>
            <a:t>2. download data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335e420cc655e62/&#3648;&#3604;&#3626;&#3585;&#3660;&#3607;&#3655;&#3629;&#3611;/&#3591;&#3634;&#3609;%20&#3614;&#3586;/&#3591;&#3634;&#3609;&#3627;&#3621;&#3633;&#3585;&#3607;&#3635;&#3607;&#3640;&#3585;&#3648;&#3604;&#3639;&#3629;&#3609;/&#3605;&#3634;&#3619;&#3634;&#3591;&#3626;&#3656;&#3591;&#3651;&#3627;&#3657;%20&#3624;&#3624;%20&#3585;&#3656;&#3629;&#3609;&#3649;&#3606;&#3621;&#3591;&#3586;&#3656;&#3634;&#3623;/&#3617;&#3636;.&#3618;.%2068/2.%20&#3605;&#3634;&#3619;&#3634;&#3591;&#3626;&#3606;&#3636;&#3605;&#3636;%20&#3617;&#3636;.&#3618;.%2068.xlsx" TargetMode="External"/><Relationship Id="rId1" Type="http://schemas.openxmlformats.org/officeDocument/2006/relationships/externalLinkPath" Target="2.%20&#3605;&#3634;&#3619;&#3634;&#3591;&#3626;&#3606;&#3636;&#3605;&#3636;%20&#3617;&#3636;.&#3618;.%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de (2)"/>
      <sheetName val="สรุปการส่งออก"/>
      <sheetName val="T1_X(USD)"/>
      <sheetName val="T2_X(THB)"/>
      <sheetName val="T3_Prd"/>
      <sheetName val="T3_data(t)"/>
      <sheetName val="T3_data(t-1)"/>
      <sheetName val="T4_Mkt"/>
      <sheetName val="T4_data"/>
      <sheetName val="T5_M"/>
      <sheetName val="T5_data(mth)"/>
      <sheetName val="T5_data(ytd)"/>
      <sheetName val="ประมาณ54US"/>
      <sheetName val="Chart3"/>
      <sheetName val="Sheet2"/>
      <sheetName val="xmm4954"/>
      <sheetName val="Gtrade47"/>
      <sheetName val="Chart1"/>
      <sheetName val="trade g"/>
      <sheetName val="Sheet1"/>
      <sheetName val="ประมาณ5455US"/>
      <sheetName val="ประมาณ54US_SEP"/>
    </sheetNames>
    <sheetDataSet>
      <sheetData sheetId="0"/>
      <sheetData sheetId="1"/>
      <sheetData sheetId="2"/>
      <sheetData sheetId="3"/>
      <sheetData sheetId="4">
        <row r="4">
          <cell r="D4" t="str">
            <v>พ.ค.</v>
          </cell>
          <cell r="E4" t="str">
            <v>มิ.ย.</v>
          </cell>
          <cell r="F4" t="str">
            <v>ม.ค.-มิ.ย.</v>
          </cell>
        </row>
      </sheetData>
      <sheetData sheetId="5"/>
      <sheetData sheetId="6"/>
      <sheetData sheetId="7"/>
      <sheetData sheetId="8">
        <row r="1">
          <cell r="A1" t="str">
            <v>การส่งออก</v>
          </cell>
          <cell r="B1" t="str">
            <v>มูลค่า ( ล้านดอลลาร์สหรัฐ )</v>
          </cell>
          <cell r="F1" t="str">
            <v>อัตราขยายตัว (ร้อยละ)</v>
          </cell>
          <cell r="J1" t="str">
            <v>สัดส่วน (ร้อยละ)</v>
          </cell>
        </row>
        <row r="2">
          <cell r="B2">
            <v>2566</v>
          </cell>
          <cell r="C2">
            <v>2567</v>
          </cell>
          <cell r="D2">
            <v>2568</v>
          </cell>
          <cell r="E2">
            <v>2568</v>
          </cell>
          <cell r="F2">
            <v>2566</v>
          </cell>
          <cell r="G2">
            <v>2567</v>
          </cell>
          <cell r="H2">
            <v>2568</v>
          </cell>
          <cell r="I2">
            <v>2568</v>
          </cell>
          <cell r="J2">
            <v>2566</v>
          </cell>
          <cell r="K2">
            <v>2567</v>
          </cell>
          <cell r="L2">
            <v>2568</v>
          </cell>
          <cell r="M2">
            <v>2568</v>
          </cell>
        </row>
        <row r="3">
          <cell r="B3" t="str">
            <v>ม.ค.-ธ.ค.</v>
          </cell>
          <cell r="C3" t="str">
            <v>ม.ค.-ธ.ค.</v>
          </cell>
          <cell r="D3" t="str">
            <v>มิ.ย.</v>
          </cell>
          <cell r="E3" t="str">
            <v>ม.ค.-มิ.ย.</v>
          </cell>
          <cell r="F3" t="str">
            <v>ม.ค.-ธ.ค.</v>
          </cell>
          <cell r="G3" t="str">
            <v>ม.ค.-ธ.ค.</v>
          </cell>
          <cell r="H3" t="str">
            <v>มิ.ย.</v>
          </cell>
          <cell r="I3" t="str">
            <v>ม.ค.-มิ.ย.</v>
          </cell>
          <cell r="J3" t="str">
            <v>ม.ค.-ธ.ค.</v>
          </cell>
          <cell r="K3" t="str">
            <v>ม.ค.-ธ.ค.</v>
          </cell>
          <cell r="L3" t="str">
            <v>มิ.ย.</v>
          </cell>
          <cell r="M3" t="str">
            <v>ม.ค.-มิ.ย.</v>
          </cell>
        </row>
        <row r="4">
          <cell r="A4" t="str">
            <v xml:space="preserve"> มูลค่าส่งออกรวม</v>
          </cell>
          <cell r="B4">
            <v>285074.28999999998</v>
          </cell>
          <cell r="C4">
            <v>300529.46000000002</v>
          </cell>
          <cell r="D4">
            <v>28649.89</v>
          </cell>
          <cell r="E4">
            <v>166851.89000000001</v>
          </cell>
          <cell r="F4">
            <v>-0.82</v>
          </cell>
          <cell r="G4">
            <v>5.42</v>
          </cell>
          <cell r="H4">
            <v>15.49</v>
          </cell>
          <cell r="I4">
            <v>15.03</v>
          </cell>
          <cell r="J4">
            <v>100</v>
          </cell>
          <cell r="K4">
            <v>100</v>
          </cell>
          <cell r="L4">
            <v>100</v>
          </cell>
          <cell r="M4">
            <v>100</v>
          </cell>
        </row>
        <row r="5">
          <cell r="A5" t="str">
            <v xml:space="preserve"> 1 ตลาดหลัก(Primary Market)</v>
          </cell>
          <cell r="B5">
            <v>196174.53</v>
          </cell>
          <cell r="C5">
            <v>207855.63</v>
          </cell>
          <cell r="D5">
            <v>20280.34</v>
          </cell>
          <cell r="E5">
            <v>115464.13</v>
          </cell>
          <cell r="F5">
            <v>-2.59</v>
          </cell>
          <cell r="G5">
            <v>5.95</v>
          </cell>
          <cell r="H5">
            <v>19.32</v>
          </cell>
          <cell r="I5">
            <v>14.75</v>
          </cell>
          <cell r="J5">
            <v>68.819999999999993</v>
          </cell>
          <cell r="K5">
            <v>69.16</v>
          </cell>
          <cell r="L5">
            <v>70.790000000000006</v>
          </cell>
          <cell r="M5">
            <v>69.2</v>
          </cell>
        </row>
        <row r="6">
          <cell r="A6" t="str">
            <v xml:space="preserve">   1 สหรัฐอเมริกา</v>
          </cell>
          <cell r="B6">
            <v>48352.79</v>
          </cell>
          <cell r="C6">
            <v>54956.21</v>
          </cell>
          <cell r="D6">
            <v>6313.88</v>
          </cell>
          <cell r="E6">
            <v>33412.04</v>
          </cell>
          <cell r="F6">
            <v>1.72</v>
          </cell>
          <cell r="G6">
            <v>13.66</v>
          </cell>
          <cell r="H6">
            <v>41.9</v>
          </cell>
          <cell r="I6">
            <v>29.74</v>
          </cell>
          <cell r="J6">
            <v>16.96</v>
          </cell>
          <cell r="K6">
            <v>18.29</v>
          </cell>
          <cell r="L6">
            <v>22.04</v>
          </cell>
          <cell r="M6">
            <v>20.02</v>
          </cell>
        </row>
        <row r="7">
          <cell r="A7" t="str">
            <v xml:space="preserve">   2 จีน</v>
          </cell>
          <cell r="B7">
            <v>34173.339999999997</v>
          </cell>
          <cell r="C7">
            <v>35243.300000000003</v>
          </cell>
          <cell r="D7">
            <v>3711.7</v>
          </cell>
          <cell r="E7">
            <v>20920.18</v>
          </cell>
          <cell r="F7">
            <v>-0.75</v>
          </cell>
          <cell r="G7">
            <v>3.13</v>
          </cell>
          <cell r="H7">
            <v>23.1</v>
          </cell>
          <cell r="I7">
            <v>18.760000000000002</v>
          </cell>
          <cell r="J7">
            <v>11.99</v>
          </cell>
          <cell r="K7">
            <v>11.73</v>
          </cell>
          <cell r="L7">
            <v>12.96</v>
          </cell>
          <cell r="M7">
            <v>12.54</v>
          </cell>
        </row>
        <row r="8">
          <cell r="A8" t="str">
            <v xml:space="preserve">   3 ญี่ปุ่น</v>
          </cell>
          <cell r="B8">
            <v>24594.13</v>
          </cell>
          <cell r="C8">
            <v>23285.759999999998</v>
          </cell>
          <cell r="D8">
            <v>1951.23</v>
          </cell>
          <cell r="E8">
            <v>11695.54</v>
          </cell>
          <cell r="F8">
            <v>-0.25</v>
          </cell>
          <cell r="G8">
            <v>-5.32</v>
          </cell>
          <cell r="H8">
            <v>3.19</v>
          </cell>
          <cell r="I8">
            <v>1.22</v>
          </cell>
          <cell r="J8">
            <v>8.6300000000000008</v>
          </cell>
          <cell r="K8">
            <v>7.75</v>
          </cell>
          <cell r="L8">
            <v>6.81</v>
          </cell>
          <cell r="M8">
            <v>7.01</v>
          </cell>
        </row>
        <row r="9">
          <cell r="A9" t="str">
            <v xml:space="preserve">   4 อาเซียน(9)</v>
          </cell>
          <cell r="B9">
            <v>67095.350000000006</v>
          </cell>
          <cell r="C9">
            <v>70165.27</v>
          </cell>
          <cell r="D9">
            <v>6117.93</v>
          </cell>
          <cell r="E9">
            <v>36553.96</v>
          </cell>
          <cell r="F9">
            <v>-6.77</v>
          </cell>
          <cell r="G9">
            <v>4.58</v>
          </cell>
          <cell r="H9">
            <v>7.55</v>
          </cell>
          <cell r="I9">
            <v>7.77</v>
          </cell>
          <cell r="J9">
            <v>23.54</v>
          </cell>
          <cell r="K9">
            <v>23.35</v>
          </cell>
          <cell r="L9">
            <v>21.35</v>
          </cell>
          <cell r="M9">
            <v>21.91</v>
          </cell>
        </row>
        <row r="10">
          <cell r="A10" t="str">
            <v xml:space="preserve">     1 อาเซียนเดิม(5)</v>
          </cell>
          <cell r="B10">
            <v>40377.15</v>
          </cell>
          <cell r="C10">
            <v>40052.080000000002</v>
          </cell>
          <cell r="D10">
            <v>3458.54</v>
          </cell>
          <cell r="E10">
            <v>20178.18</v>
          </cell>
          <cell r="F10">
            <v>-1.05</v>
          </cell>
          <cell r="G10">
            <v>-0.81</v>
          </cell>
          <cell r="H10">
            <v>6.5</v>
          </cell>
          <cell r="I10">
            <v>5.09</v>
          </cell>
          <cell r="J10">
            <v>14.16</v>
          </cell>
          <cell r="K10">
            <v>13.33</v>
          </cell>
          <cell r="L10">
            <v>12.07</v>
          </cell>
          <cell r="M10">
            <v>12.09</v>
          </cell>
        </row>
        <row r="11">
          <cell r="A11" t="str">
            <v xml:space="preserve">       สิงคโปร์</v>
          </cell>
          <cell r="B11">
            <v>10240.040000000001</v>
          </cell>
          <cell r="C11">
            <v>10363.82</v>
          </cell>
          <cell r="D11">
            <v>1014.84</v>
          </cell>
          <cell r="E11">
            <v>5236.1099999999997</v>
          </cell>
          <cell r="F11">
            <v>-0.39</v>
          </cell>
          <cell r="G11">
            <v>1.21</v>
          </cell>
          <cell r="H11">
            <v>27.18</v>
          </cell>
          <cell r="I11">
            <v>15.2</v>
          </cell>
          <cell r="J11">
            <v>3.59</v>
          </cell>
          <cell r="K11">
            <v>3.45</v>
          </cell>
          <cell r="L11">
            <v>3.54</v>
          </cell>
          <cell r="M11">
            <v>3.14</v>
          </cell>
        </row>
        <row r="12">
          <cell r="A12" t="str">
            <v xml:space="preserve">       มาเลเซีย</v>
          </cell>
          <cell r="B12">
            <v>11965.15</v>
          </cell>
          <cell r="C12">
            <v>12335.2</v>
          </cell>
          <cell r="D12">
            <v>1141.6600000000001</v>
          </cell>
          <cell r="E12">
            <v>6434.16</v>
          </cell>
          <cell r="F12">
            <v>-5.58</v>
          </cell>
          <cell r="G12">
            <v>3.09</v>
          </cell>
          <cell r="H12">
            <v>15.12</v>
          </cell>
          <cell r="I12">
            <v>6.41</v>
          </cell>
          <cell r="J12">
            <v>4.2</v>
          </cell>
          <cell r="K12">
            <v>4.0999999999999996</v>
          </cell>
          <cell r="L12">
            <v>3.98</v>
          </cell>
          <cell r="M12">
            <v>3.86</v>
          </cell>
        </row>
        <row r="13">
          <cell r="A13" t="str">
            <v xml:space="preserve">       อินโดนีเซีย</v>
          </cell>
          <cell r="B13">
            <v>10092.1</v>
          </cell>
          <cell r="C13">
            <v>9471.8799999999992</v>
          </cell>
          <cell r="D13">
            <v>702.88</v>
          </cell>
          <cell r="E13">
            <v>4686.74</v>
          </cell>
          <cell r="F13">
            <v>-2.4</v>
          </cell>
          <cell r="G13">
            <v>-6.15</v>
          </cell>
          <cell r="H13">
            <v>-9.9700000000000006</v>
          </cell>
          <cell r="I13">
            <v>-3.44</v>
          </cell>
          <cell r="J13">
            <v>3.54</v>
          </cell>
          <cell r="K13">
            <v>3.15</v>
          </cell>
          <cell r="L13">
            <v>2.4500000000000002</v>
          </cell>
          <cell r="M13">
            <v>2.81</v>
          </cell>
        </row>
        <row r="14">
          <cell r="A14" t="str">
            <v xml:space="preserve">       ฟิลิปปินส์</v>
          </cell>
          <cell r="B14">
            <v>7982.18</v>
          </cell>
          <cell r="C14">
            <v>7768.81</v>
          </cell>
          <cell r="D14">
            <v>593.52</v>
          </cell>
          <cell r="E14">
            <v>3742.08</v>
          </cell>
          <cell r="F14">
            <v>7.27</v>
          </cell>
          <cell r="G14">
            <v>-2.67</v>
          </cell>
          <cell r="H14">
            <v>-11.52</v>
          </cell>
          <cell r="I14">
            <v>0.91</v>
          </cell>
          <cell r="J14">
            <v>2.8</v>
          </cell>
          <cell r="K14">
            <v>2.59</v>
          </cell>
          <cell r="L14">
            <v>2.0699999999999998</v>
          </cell>
          <cell r="M14">
            <v>2.2400000000000002</v>
          </cell>
        </row>
        <row r="15">
          <cell r="A15" t="str">
            <v xml:space="preserve">       บรูไน</v>
          </cell>
          <cell r="B15">
            <v>97.68</v>
          </cell>
          <cell r="C15">
            <v>112.36</v>
          </cell>
          <cell r="D15">
            <v>5.64</v>
          </cell>
          <cell r="E15">
            <v>79.09</v>
          </cell>
          <cell r="F15">
            <v>31.77</v>
          </cell>
          <cell r="G15">
            <v>15.03</v>
          </cell>
          <cell r="H15">
            <v>-11.6</v>
          </cell>
          <cell r="I15">
            <v>66.02</v>
          </cell>
          <cell r="J15">
            <v>0.03</v>
          </cell>
          <cell r="K15">
            <v>0.04</v>
          </cell>
          <cell r="L15">
            <v>0.02</v>
          </cell>
          <cell r="M15">
            <v>0.05</v>
          </cell>
        </row>
        <row r="16">
          <cell r="A16" t="str">
            <v xml:space="preserve">     2 CLMV</v>
          </cell>
          <cell r="B16">
            <v>26718.2</v>
          </cell>
          <cell r="C16">
            <v>30113.19</v>
          </cell>
          <cell r="D16">
            <v>2659.39</v>
          </cell>
          <cell r="E16">
            <v>16375.78</v>
          </cell>
          <cell r="F16">
            <v>-14.26</v>
          </cell>
          <cell r="G16">
            <v>12.71</v>
          </cell>
          <cell r="H16">
            <v>8.9499999999999993</v>
          </cell>
          <cell r="I16">
            <v>11.27</v>
          </cell>
          <cell r="J16">
            <v>9.3699999999999992</v>
          </cell>
          <cell r="K16">
            <v>10.02</v>
          </cell>
          <cell r="L16">
            <v>9.2799999999999994</v>
          </cell>
          <cell r="M16">
            <v>9.81</v>
          </cell>
        </row>
        <row r="17">
          <cell r="A17" t="str">
            <v xml:space="preserve">       กัมพูชา</v>
          </cell>
          <cell r="B17">
            <v>6445.15</v>
          </cell>
          <cell r="C17">
            <v>9239.39</v>
          </cell>
          <cell r="D17">
            <v>781.32</v>
          </cell>
          <cell r="E17">
            <v>5123.1899999999996</v>
          </cell>
          <cell r="F17">
            <v>-25.61</v>
          </cell>
          <cell r="G17">
            <v>43.35</v>
          </cell>
          <cell r="H17">
            <v>-2.36</v>
          </cell>
          <cell r="I17">
            <v>12.39</v>
          </cell>
          <cell r="J17">
            <v>2.2599999999999998</v>
          </cell>
          <cell r="K17">
            <v>3.07</v>
          </cell>
          <cell r="L17">
            <v>2.73</v>
          </cell>
          <cell r="M17">
            <v>3.07</v>
          </cell>
        </row>
        <row r="18">
          <cell r="A18" t="str">
            <v xml:space="preserve">       ลาว</v>
          </cell>
          <cell r="B18">
            <v>4644.1000000000004</v>
          </cell>
          <cell r="C18">
            <v>4929.12</v>
          </cell>
          <cell r="D18">
            <v>415.24</v>
          </cell>
          <cell r="E18">
            <v>2750.67</v>
          </cell>
          <cell r="F18">
            <v>2.3199999999999998</v>
          </cell>
          <cell r="G18">
            <v>6.14</v>
          </cell>
          <cell r="H18">
            <v>11.14</v>
          </cell>
          <cell r="I18">
            <v>3.77</v>
          </cell>
          <cell r="J18">
            <v>1.63</v>
          </cell>
          <cell r="K18">
            <v>1.64</v>
          </cell>
          <cell r="L18">
            <v>1.45</v>
          </cell>
          <cell r="M18">
            <v>1.65</v>
          </cell>
        </row>
        <row r="19">
          <cell r="A19" t="str">
            <v xml:space="preserve">       เมียนมา</v>
          </cell>
          <cell r="B19">
            <v>4411.46</v>
          </cell>
          <cell r="C19">
            <v>4174.32</v>
          </cell>
          <cell r="D19">
            <v>403.88</v>
          </cell>
          <cell r="E19">
            <v>2337.46</v>
          </cell>
          <cell r="F19">
            <v>-6.15</v>
          </cell>
          <cell r="G19">
            <v>-5.38</v>
          </cell>
          <cell r="H19">
            <v>33.119999999999997</v>
          </cell>
          <cell r="I19">
            <v>12.29</v>
          </cell>
          <cell r="J19">
            <v>1.55</v>
          </cell>
          <cell r="K19">
            <v>1.39</v>
          </cell>
          <cell r="L19">
            <v>1.41</v>
          </cell>
          <cell r="M19">
            <v>1.4</v>
          </cell>
        </row>
        <row r="20">
          <cell r="A20" t="str">
            <v xml:space="preserve">       เวียดนาม</v>
          </cell>
          <cell r="B20">
            <v>11217.49</v>
          </cell>
          <cell r="C20">
            <v>11770.36</v>
          </cell>
          <cell r="D20">
            <v>1058.95</v>
          </cell>
          <cell r="E20">
            <v>6164.47</v>
          </cell>
          <cell r="F20">
            <v>-15.39</v>
          </cell>
          <cell r="G20">
            <v>4.93</v>
          </cell>
          <cell r="H20">
            <v>9.8699999999999992</v>
          </cell>
          <cell r="I20">
            <v>13.6</v>
          </cell>
          <cell r="J20">
            <v>3.93</v>
          </cell>
          <cell r="K20">
            <v>3.92</v>
          </cell>
          <cell r="L20">
            <v>3.7</v>
          </cell>
          <cell r="M20">
            <v>3.69</v>
          </cell>
        </row>
        <row r="21">
          <cell r="A21" t="str">
            <v xml:space="preserve">   5 สหภาพยุโรป(27) (ไม่รวมสหราชอาณาจักร)</v>
          </cell>
          <cell r="B21">
            <v>21958.92</v>
          </cell>
          <cell r="C21">
            <v>24205.09</v>
          </cell>
          <cell r="D21">
            <v>2185.6</v>
          </cell>
          <cell r="E21">
            <v>12882.41</v>
          </cell>
          <cell r="F21">
            <v>-3.68</v>
          </cell>
          <cell r="G21">
            <v>10.23</v>
          </cell>
          <cell r="H21">
            <v>11.92</v>
          </cell>
          <cell r="I21">
            <v>9.36</v>
          </cell>
          <cell r="J21">
            <v>7.7</v>
          </cell>
          <cell r="K21">
            <v>8.0500000000000007</v>
          </cell>
          <cell r="L21">
            <v>7.63</v>
          </cell>
          <cell r="M21">
            <v>7.72</v>
          </cell>
        </row>
        <row r="22">
          <cell r="A22" t="str">
            <v xml:space="preserve"> 2 ตลาดรอง(Secondary Market)</v>
          </cell>
          <cell r="B22">
            <v>83987.75</v>
          </cell>
          <cell r="C22">
            <v>87886.5</v>
          </cell>
          <cell r="D22">
            <v>7648.81</v>
          </cell>
          <cell r="E22">
            <v>47388.11</v>
          </cell>
          <cell r="F22">
            <v>2.42</v>
          </cell>
          <cell r="G22">
            <v>4.6399999999999997</v>
          </cell>
          <cell r="H22">
            <v>1.03</v>
          </cell>
          <cell r="I22">
            <v>10.47</v>
          </cell>
          <cell r="J22">
            <v>29.46</v>
          </cell>
          <cell r="K22">
            <v>29.24</v>
          </cell>
          <cell r="L22">
            <v>26.7</v>
          </cell>
          <cell r="M22">
            <v>28.4</v>
          </cell>
        </row>
        <row r="23">
          <cell r="A23" t="str">
            <v xml:space="preserve">   1 เอเซียใต้</v>
          </cell>
          <cell r="B23">
            <v>12562.36</v>
          </cell>
          <cell r="C23">
            <v>14203.68</v>
          </cell>
          <cell r="D23">
            <v>1340.48</v>
          </cell>
          <cell r="E23">
            <v>9599.35</v>
          </cell>
          <cell r="F23">
            <v>-6.45</v>
          </cell>
          <cell r="G23">
            <v>13.07</v>
          </cell>
          <cell r="H23">
            <v>20.079999999999998</v>
          </cell>
          <cell r="I23">
            <v>46.46</v>
          </cell>
          <cell r="J23">
            <v>4.41</v>
          </cell>
          <cell r="K23">
            <v>4.7300000000000004</v>
          </cell>
          <cell r="L23">
            <v>4.68</v>
          </cell>
          <cell r="M23">
            <v>5.75</v>
          </cell>
        </row>
        <row r="24">
          <cell r="A24" t="str">
            <v xml:space="preserve">       อินเดีย</v>
          </cell>
          <cell r="B24">
            <v>10115.92</v>
          </cell>
          <cell r="C24">
            <v>11755.12</v>
          </cell>
          <cell r="D24">
            <v>1114.31</v>
          </cell>
          <cell r="E24">
            <v>8318.64</v>
          </cell>
          <cell r="F24">
            <v>-3.96</v>
          </cell>
          <cell r="G24">
            <v>16.2</v>
          </cell>
          <cell r="H24">
            <v>20.91</v>
          </cell>
          <cell r="I24">
            <v>54.12</v>
          </cell>
          <cell r="J24">
            <v>3.55</v>
          </cell>
          <cell r="K24">
            <v>3.91</v>
          </cell>
          <cell r="L24">
            <v>3.89</v>
          </cell>
          <cell r="M24">
            <v>4.99</v>
          </cell>
        </row>
        <row r="25">
          <cell r="A25" t="str">
            <v xml:space="preserve">       ปากีสถาน</v>
          </cell>
          <cell r="B25">
            <v>854.41</v>
          </cell>
          <cell r="C25">
            <v>932.26</v>
          </cell>
          <cell r="D25">
            <v>96.04</v>
          </cell>
          <cell r="E25">
            <v>556.77</v>
          </cell>
          <cell r="F25">
            <v>-33.07</v>
          </cell>
          <cell r="G25">
            <v>9.11</v>
          </cell>
          <cell r="H25">
            <v>30.72</v>
          </cell>
          <cell r="I25">
            <v>22.55</v>
          </cell>
          <cell r="J25">
            <v>0.3</v>
          </cell>
          <cell r="K25">
            <v>0.31</v>
          </cell>
          <cell r="L25">
            <v>0.34</v>
          </cell>
          <cell r="M25">
            <v>0.33</v>
          </cell>
        </row>
        <row r="26">
          <cell r="A26" t="str">
            <v xml:space="preserve">       บังกลาเทศ</v>
          </cell>
          <cell r="B26">
            <v>1140.76</v>
          </cell>
          <cell r="C26">
            <v>1045.46</v>
          </cell>
          <cell r="D26">
            <v>69.349999999999994</v>
          </cell>
          <cell r="E26">
            <v>413.22</v>
          </cell>
          <cell r="F26">
            <v>-2.58</v>
          </cell>
          <cell r="G26">
            <v>-8.35</v>
          </cell>
          <cell r="H26">
            <v>-22.09</v>
          </cell>
          <cell r="I26">
            <v>-16.86</v>
          </cell>
          <cell r="J26">
            <v>0.4</v>
          </cell>
          <cell r="K26">
            <v>0.35</v>
          </cell>
          <cell r="L26">
            <v>0.24</v>
          </cell>
          <cell r="M26">
            <v>0.25</v>
          </cell>
        </row>
        <row r="27">
          <cell r="A27" t="str">
            <v xml:space="preserve">   2 ฮ่องกง</v>
          </cell>
          <cell r="B27">
            <v>11097.25</v>
          </cell>
          <cell r="C27">
            <v>10851.39</v>
          </cell>
          <cell r="D27">
            <v>1018.65</v>
          </cell>
          <cell r="E27">
            <v>6166.45</v>
          </cell>
          <cell r="F27">
            <v>10.050000000000001</v>
          </cell>
          <cell r="G27">
            <v>-2.2200000000000002</v>
          </cell>
          <cell r="H27">
            <v>-3.19</v>
          </cell>
          <cell r="I27">
            <v>4.25</v>
          </cell>
          <cell r="J27">
            <v>3.89</v>
          </cell>
          <cell r="K27">
            <v>3.61</v>
          </cell>
          <cell r="L27">
            <v>3.56</v>
          </cell>
          <cell r="M27">
            <v>3.7</v>
          </cell>
        </row>
        <row r="28">
          <cell r="A28" t="str">
            <v xml:space="preserve">   3 เกาหลีใต้</v>
          </cell>
          <cell r="B28">
            <v>6073.06</v>
          </cell>
          <cell r="C28">
            <v>5937.99</v>
          </cell>
          <cell r="D28">
            <v>488.26</v>
          </cell>
          <cell r="E28">
            <v>3016.09</v>
          </cell>
          <cell r="F28">
            <v>-5.19</v>
          </cell>
          <cell r="G28">
            <v>-2.2200000000000002</v>
          </cell>
          <cell r="H28">
            <v>-4.3899999999999997</v>
          </cell>
          <cell r="I28">
            <v>-0.27</v>
          </cell>
          <cell r="J28">
            <v>2.13</v>
          </cell>
          <cell r="K28">
            <v>1.98</v>
          </cell>
          <cell r="L28">
            <v>1.7</v>
          </cell>
          <cell r="M28">
            <v>1.81</v>
          </cell>
        </row>
        <row r="29">
          <cell r="A29" t="str">
            <v xml:space="preserve">   4 ไต้หวัน</v>
          </cell>
          <cell r="B29">
            <v>4813.95</v>
          </cell>
          <cell r="C29">
            <v>4756.8999999999996</v>
          </cell>
          <cell r="D29">
            <v>490.86</v>
          </cell>
          <cell r="E29">
            <v>2733.29</v>
          </cell>
          <cell r="F29">
            <v>2.02</v>
          </cell>
          <cell r="G29">
            <v>-1.19</v>
          </cell>
          <cell r="H29">
            <v>30.59</v>
          </cell>
          <cell r="I29">
            <v>16.34</v>
          </cell>
          <cell r="J29">
            <v>1.69</v>
          </cell>
          <cell r="K29">
            <v>1.58</v>
          </cell>
          <cell r="L29">
            <v>1.71</v>
          </cell>
          <cell r="M29">
            <v>1.64</v>
          </cell>
        </row>
        <row r="30">
          <cell r="A30" t="str">
            <v xml:space="preserve">   5 ทวีปออสเตรเลีย(25)</v>
          </cell>
          <cell r="B30">
            <v>14053.42</v>
          </cell>
          <cell r="C30">
            <v>14354.19</v>
          </cell>
          <cell r="D30">
            <v>1074.5899999999999</v>
          </cell>
          <cell r="E30">
            <v>6550.19</v>
          </cell>
          <cell r="F30">
            <v>4.17</v>
          </cell>
          <cell r="G30">
            <v>2.14</v>
          </cell>
          <cell r="H30">
            <v>-14.08</v>
          </cell>
          <cell r="I30">
            <v>-9.6999999999999993</v>
          </cell>
          <cell r="J30">
            <v>4.93</v>
          </cell>
          <cell r="K30">
            <v>4.78</v>
          </cell>
          <cell r="L30">
            <v>3.75</v>
          </cell>
          <cell r="M30">
            <v>3.93</v>
          </cell>
        </row>
        <row r="31">
          <cell r="A31" t="str">
            <v xml:space="preserve">   6 ตะวันออกกลาง(15)</v>
          </cell>
          <cell r="B31">
            <v>11414.02</v>
          </cell>
          <cell r="C31">
            <v>11842.92</v>
          </cell>
          <cell r="D31">
            <v>965.98</v>
          </cell>
          <cell r="E31">
            <v>6092.86</v>
          </cell>
          <cell r="F31">
            <v>3.85</v>
          </cell>
          <cell r="G31">
            <v>3.76</v>
          </cell>
          <cell r="H31">
            <v>-4.5199999999999996</v>
          </cell>
          <cell r="I31">
            <v>5.9</v>
          </cell>
          <cell r="J31">
            <v>4</v>
          </cell>
          <cell r="K31">
            <v>3.94</v>
          </cell>
          <cell r="L31">
            <v>3.37</v>
          </cell>
          <cell r="M31">
            <v>3.65</v>
          </cell>
        </row>
        <row r="32">
          <cell r="A32" t="str">
            <v xml:space="preserve">       สหรัฐอาหรับเอมิเรตส์</v>
          </cell>
          <cell r="B32">
            <v>3314.91</v>
          </cell>
          <cell r="C32">
            <v>3641.14</v>
          </cell>
          <cell r="D32">
            <v>295.36</v>
          </cell>
          <cell r="E32">
            <v>2030.97</v>
          </cell>
          <cell r="F32">
            <v>-3.76</v>
          </cell>
          <cell r="G32">
            <v>9.84</v>
          </cell>
          <cell r="H32">
            <v>4.4800000000000004</v>
          </cell>
          <cell r="I32">
            <v>17.690000000000001</v>
          </cell>
          <cell r="J32">
            <v>1.1599999999999999</v>
          </cell>
          <cell r="K32">
            <v>1.21</v>
          </cell>
          <cell r="L32">
            <v>1.03</v>
          </cell>
          <cell r="M32">
            <v>1.22</v>
          </cell>
        </row>
        <row r="33">
          <cell r="A33" t="str">
            <v xml:space="preserve">       ซาอุดีอาระเบีย</v>
          </cell>
          <cell r="B33">
            <v>2732.09</v>
          </cell>
          <cell r="C33">
            <v>2850.47</v>
          </cell>
          <cell r="D33">
            <v>211.75</v>
          </cell>
          <cell r="E33">
            <v>1250.8499999999999</v>
          </cell>
          <cell r="F33">
            <v>32.409999999999997</v>
          </cell>
          <cell r="G33">
            <v>4.33</v>
          </cell>
          <cell r="H33">
            <v>-17.21</v>
          </cell>
          <cell r="I33">
            <v>-12.07</v>
          </cell>
          <cell r="J33">
            <v>0.96</v>
          </cell>
          <cell r="K33">
            <v>0.95</v>
          </cell>
          <cell r="L33">
            <v>0.74</v>
          </cell>
          <cell r="M33">
            <v>0.75</v>
          </cell>
        </row>
        <row r="34">
          <cell r="A34" t="str">
            <v xml:space="preserve">   7 แอฟริกา(57)</v>
          </cell>
          <cell r="B34">
            <v>6993.31</v>
          </cell>
          <cell r="C34">
            <v>7028.65</v>
          </cell>
          <cell r="D34">
            <v>594.1</v>
          </cell>
          <cell r="E34">
            <v>3354.83</v>
          </cell>
          <cell r="F34">
            <v>5.66</v>
          </cell>
          <cell r="G34">
            <v>0.51</v>
          </cell>
          <cell r="H34">
            <v>-13.74</v>
          </cell>
          <cell r="I34">
            <v>2.19</v>
          </cell>
          <cell r="J34">
            <v>2.4500000000000002</v>
          </cell>
          <cell r="K34">
            <v>2.34</v>
          </cell>
          <cell r="L34">
            <v>2.0699999999999998</v>
          </cell>
          <cell r="M34">
            <v>2.0099999999999998</v>
          </cell>
        </row>
        <row r="35">
          <cell r="A35" t="str">
            <v xml:space="preserve">       แอฟริกาใต้</v>
          </cell>
          <cell r="B35">
            <v>3529.01</v>
          </cell>
          <cell r="C35">
            <v>3065.85</v>
          </cell>
          <cell r="D35">
            <v>271.67</v>
          </cell>
          <cell r="E35">
            <v>1526.07</v>
          </cell>
          <cell r="F35">
            <v>25.02</v>
          </cell>
          <cell r="G35">
            <v>-13.12</v>
          </cell>
          <cell r="H35">
            <v>-10.77</v>
          </cell>
          <cell r="I35">
            <v>5.18</v>
          </cell>
          <cell r="J35">
            <v>1.24</v>
          </cell>
          <cell r="K35">
            <v>1.02</v>
          </cell>
          <cell r="L35">
            <v>0.95</v>
          </cell>
          <cell r="M35">
            <v>0.91</v>
          </cell>
        </row>
        <row r="36">
          <cell r="A36" t="str">
            <v xml:space="preserve">       อียิปต์</v>
          </cell>
          <cell r="B36">
            <v>667.91</v>
          </cell>
          <cell r="C36">
            <v>669.67</v>
          </cell>
          <cell r="D36">
            <v>60.22</v>
          </cell>
          <cell r="E36">
            <v>365.57</v>
          </cell>
          <cell r="F36">
            <v>-35.53</v>
          </cell>
          <cell r="G36">
            <v>0.26</v>
          </cell>
          <cell r="H36">
            <v>20.32</v>
          </cell>
          <cell r="I36">
            <v>20.38</v>
          </cell>
          <cell r="J36">
            <v>0.23</v>
          </cell>
          <cell r="K36">
            <v>0.22</v>
          </cell>
          <cell r="L36">
            <v>0.21</v>
          </cell>
          <cell r="M36">
            <v>0.22</v>
          </cell>
        </row>
        <row r="37">
          <cell r="A37" t="str">
            <v xml:space="preserve">   8 ลาตินอเมริกา(47)</v>
          </cell>
          <cell r="B37">
            <v>9846.7900000000009</v>
          </cell>
          <cell r="C37">
            <v>11340.89</v>
          </cell>
          <cell r="D37">
            <v>1009.79</v>
          </cell>
          <cell r="E37">
            <v>5835.39</v>
          </cell>
          <cell r="F37">
            <v>5.69</v>
          </cell>
          <cell r="G37">
            <v>15.17</v>
          </cell>
          <cell r="H37">
            <v>-1.58</v>
          </cell>
          <cell r="I37">
            <v>9.52</v>
          </cell>
          <cell r="J37">
            <v>3.45</v>
          </cell>
          <cell r="K37">
            <v>3.77</v>
          </cell>
          <cell r="L37">
            <v>3.52</v>
          </cell>
          <cell r="M37">
            <v>3.5</v>
          </cell>
        </row>
        <row r="38">
          <cell r="A38" t="str">
            <v xml:space="preserve">       เม็กซิโก</v>
          </cell>
          <cell r="B38">
            <v>3704.06</v>
          </cell>
          <cell r="C38">
            <v>4420.62</v>
          </cell>
          <cell r="D38">
            <v>409.61</v>
          </cell>
          <cell r="E38">
            <v>2314.71</v>
          </cell>
          <cell r="F38">
            <v>14.15</v>
          </cell>
          <cell r="G38">
            <v>19.350000000000001</v>
          </cell>
          <cell r="H38">
            <v>-4.5199999999999996</v>
          </cell>
          <cell r="I38">
            <v>12.28</v>
          </cell>
          <cell r="J38">
            <v>1.3</v>
          </cell>
          <cell r="K38">
            <v>1.47</v>
          </cell>
          <cell r="L38">
            <v>1.43</v>
          </cell>
          <cell r="M38">
            <v>1.39</v>
          </cell>
        </row>
        <row r="39">
          <cell r="A39" t="str">
            <v xml:space="preserve">   9 ประชาคมรัฐเอกราช (CIS)</v>
          </cell>
          <cell r="B39">
            <v>1155.9100000000001</v>
          </cell>
          <cell r="C39">
            <v>1242.51</v>
          </cell>
          <cell r="D39">
            <v>100.04</v>
          </cell>
          <cell r="E39">
            <v>720.1</v>
          </cell>
          <cell r="F39">
            <v>45.08</v>
          </cell>
          <cell r="G39">
            <v>7.49</v>
          </cell>
          <cell r="H39">
            <v>14.08</v>
          </cell>
          <cell r="I39">
            <v>20.97</v>
          </cell>
          <cell r="J39">
            <v>0.41</v>
          </cell>
          <cell r="K39">
            <v>0.41</v>
          </cell>
          <cell r="L39">
            <v>0.35</v>
          </cell>
          <cell r="M39">
            <v>0.43</v>
          </cell>
        </row>
        <row r="40">
          <cell r="A40" t="str">
            <v xml:space="preserve">       รัสเซีย</v>
          </cell>
          <cell r="B40">
            <v>820.83</v>
          </cell>
          <cell r="C40">
            <v>885.46</v>
          </cell>
          <cell r="D40">
            <v>68.150000000000006</v>
          </cell>
          <cell r="E40">
            <v>522.26</v>
          </cell>
          <cell r="F40">
            <v>40.47</v>
          </cell>
          <cell r="G40">
            <v>7.87</v>
          </cell>
          <cell r="H40">
            <v>34.979999999999997</v>
          </cell>
          <cell r="I40">
            <v>27.88</v>
          </cell>
          <cell r="J40">
            <v>0.28999999999999998</v>
          </cell>
          <cell r="K40">
            <v>0.28999999999999998</v>
          </cell>
          <cell r="L40">
            <v>0.24</v>
          </cell>
          <cell r="M40">
            <v>0.31</v>
          </cell>
        </row>
        <row r="41">
          <cell r="A41" t="str">
            <v xml:space="preserve">   10 แคนาดา</v>
          </cell>
          <cell r="B41">
            <v>1903.81</v>
          </cell>
          <cell r="C41">
            <v>2131.7199999999998</v>
          </cell>
          <cell r="D41">
            <v>225.15</v>
          </cell>
          <cell r="E41">
            <v>1244.83</v>
          </cell>
          <cell r="F41">
            <v>-10.07</v>
          </cell>
          <cell r="G41">
            <v>11.97</v>
          </cell>
          <cell r="H41">
            <v>40.04</v>
          </cell>
          <cell r="I41">
            <v>25.39</v>
          </cell>
          <cell r="J41">
            <v>0.67</v>
          </cell>
          <cell r="K41">
            <v>0.71</v>
          </cell>
          <cell r="L41">
            <v>0.79</v>
          </cell>
          <cell r="M41">
            <v>0.75</v>
          </cell>
        </row>
        <row r="42">
          <cell r="A42" t="str">
            <v xml:space="preserve">   11 สหราชอาณาจักร</v>
          </cell>
          <cell r="B42">
            <v>4073.87</v>
          </cell>
          <cell r="C42">
            <v>4195.66</v>
          </cell>
          <cell r="D42">
            <v>340.91</v>
          </cell>
          <cell r="E42">
            <v>2074.73</v>
          </cell>
          <cell r="F42">
            <v>0.96</v>
          </cell>
          <cell r="G42">
            <v>2.99</v>
          </cell>
          <cell r="H42">
            <v>17.579999999999998</v>
          </cell>
          <cell r="I42">
            <v>12.37</v>
          </cell>
          <cell r="J42">
            <v>1.43</v>
          </cell>
          <cell r="K42">
            <v>1.4</v>
          </cell>
          <cell r="L42">
            <v>1.19</v>
          </cell>
          <cell r="M42">
            <v>1.24</v>
          </cell>
        </row>
        <row r="43">
          <cell r="A43" t="str">
            <v xml:space="preserve"> 3 ตลาดอื่น ๆ</v>
          </cell>
          <cell r="B43">
            <v>4912.01</v>
          </cell>
          <cell r="C43">
            <v>4787.33</v>
          </cell>
          <cell r="D43">
            <v>720.74</v>
          </cell>
          <cell r="E43">
            <v>3999.65</v>
          </cell>
          <cell r="F43">
            <v>21.75</v>
          </cell>
          <cell r="G43">
            <v>-2.54</v>
          </cell>
          <cell r="H43">
            <v>202.4</v>
          </cell>
          <cell r="I43">
            <v>161.62</v>
          </cell>
          <cell r="J43">
            <v>1.72</v>
          </cell>
          <cell r="K43">
            <v>1.59</v>
          </cell>
          <cell r="L43">
            <v>2.52</v>
          </cell>
          <cell r="M43">
            <v>2.4</v>
          </cell>
        </row>
        <row r="44">
          <cell r="A44" t="str">
            <v xml:space="preserve">   1 สวิตเซอร์แลนด์</v>
          </cell>
          <cell r="B44">
            <v>3976.25</v>
          </cell>
          <cell r="C44">
            <v>3907.54</v>
          </cell>
          <cell r="D44">
            <v>630.36</v>
          </cell>
          <cell r="E44">
            <v>3434.28</v>
          </cell>
          <cell r="F44">
            <v>18.43</v>
          </cell>
          <cell r="G44">
            <v>-1.73</v>
          </cell>
          <cell r="H44">
            <v>257.33</v>
          </cell>
          <cell r="I44">
            <v>222.73</v>
          </cell>
          <cell r="J44">
            <v>1.39</v>
          </cell>
          <cell r="K44">
            <v>1.3</v>
          </cell>
          <cell r="L44">
            <v>2.2000000000000002</v>
          </cell>
          <cell r="M44">
            <v>2.06</v>
          </cell>
        </row>
      </sheetData>
      <sheetData sheetId="9"/>
      <sheetData sheetId="10"/>
      <sheetData sheetId="11"/>
      <sheetData sheetId="12"/>
      <sheetData sheetId="14"/>
      <sheetData sheetId="16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8C543-98BD-4828-8BE4-D0C13682C245}">
  <sheetPr>
    <tabColor rgb="FFFF0000"/>
    <pageSetUpPr fitToPage="1"/>
  </sheetPr>
  <dimension ref="A1:V48"/>
  <sheetViews>
    <sheetView tabSelected="1" zoomScale="75" workbookViewId="0">
      <selection activeCell="D5" sqref="D5"/>
    </sheetView>
  </sheetViews>
  <sheetFormatPr defaultColWidth="10.5546875" defaultRowHeight="24.6"/>
  <cols>
    <col min="1" max="1" width="34.6640625" style="2" customWidth="1"/>
    <col min="2" max="5" width="12.44140625" style="2" customWidth="1"/>
    <col min="6" max="13" width="9" style="2" customWidth="1"/>
    <col min="14" max="14" width="10.5546875" style="2"/>
    <col min="15" max="22" width="9.6640625" style="2" hidden="1" customWidth="1"/>
    <col min="23" max="16384" width="10.5546875" style="2"/>
  </cols>
  <sheetData>
    <row r="1" spans="1:22" ht="28.5" customHeight="1">
      <c r="A1" s="4" t="s">
        <v>44</v>
      </c>
      <c r="B1" s="4"/>
      <c r="C1" s="4"/>
      <c r="D1" s="4"/>
      <c r="E1" s="4"/>
    </row>
    <row r="2" spans="1:22" s="10" customFormat="1" ht="23.25" customHeight="1">
      <c r="A2" s="3"/>
      <c r="B2" s="5" t="s">
        <v>46</v>
      </c>
      <c r="C2" s="6"/>
      <c r="D2" s="6"/>
      <c r="E2" s="6"/>
      <c r="F2" s="6" t="s">
        <v>0</v>
      </c>
      <c r="G2" s="6"/>
      <c r="H2" s="6"/>
      <c r="I2" s="6"/>
      <c r="J2" s="7" t="s">
        <v>1</v>
      </c>
      <c r="K2" s="8"/>
      <c r="L2" s="8"/>
      <c r="M2" s="5"/>
      <c r="N2" s="9"/>
      <c r="O2" s="7" t="s">
        <v>0</v>
      </c>
      <c r="P2" s="8"/>
      <c r="Q2" s="8"/>
      <c r="R2" s="5"/>
      <c r="S2" s="7" t="s">
        <v>1</v>
      </c>
      <c r="T2" s="8"/>
      <c r="U2" s="8"/>
      <c r="V2" s="5"/>
    </row>
    <row r="3" spans="1:22" s="10" customFormat="1" ht="23.25" customHeight="1">
      <c r="A3" s="3"/>
      <c r="B3" s="11">
        <f>[1]T4_data!C2</f>
        <v>2567</v>
      </c>
      <c r="C3" s="12">
        <v>2568</v>
      </c>
      <c r="D3" s="12">
        <f>[1]T4_data!D2</f>
        <v>2568</v>
      </c>
      <c r="E3" s="12">
        <f>[1]T4_data!E2</f>
        <v>2568</v>
      </c>
      <c r="F3" s="12">
        <f>[1]T4_data!G2</f>
        <v>2567</v>
      </c>
      <c r="G3" s="12">
        <v>2568</v>
      </c>
      <c r="H3" s="12">
        <f>[1]T4_data!H2</f>
        <v>2568</v>
      </c>
      <c r="I3" s="12">
        <f>[1]T4_data!I2</f>
        <v>2568</v>
      </c>
      <c r="J3" s="12">
        <f>[1]T4_data!K2</f>
        <v>2567</v>
      </c>
      <c r="K3" s="12">
        <v>2568</v>
      </c>
      <c r="L3" s="12">
        <f>[1]T4_data!L2</f>
        <v>2568</v>
      </c>
      <c r="M3" s="12">
        <f>[1]T4_data!M2</f>
        <v>2568</v>
      </c>
      <c r="O3" s="12">
        <f t="shared" ref="O3:V4" si="0">F3</f>
        <v>2567</v>
      </c>
      <c r="P3" s="12">
        <f t="shared" si="0"/>
        <v>2568</v>
      </c>
      <c r="Q3" s="12">
        <f t="shared" si="0"/>
        <v>2568</v>
      </c>
      <c r="R3" s="12">
        <f t="shared" si="0"/>
        <v>2568</v>
      </c>
      <c r="S3" s="12">
        <f t="shared" si="0"/>
        <v>2567</v>
      </c>
      <c r="T3" s="12">
        <f t="shared" si="0"/>
        <v>2568</v>
      </c>
      <c r="U3" s="12">
        <f t="shared" si="0"/>
        <v>2568</v>
      </c>
      <c r="V3" s="12">
        <f t="shared" si="0"/>
        <v>2568</v>
      </c>
    </row>
    <row r="4" spans="1:22" s="10" customFormat="1" ht="23.25" customHeight="1">
      <c r="A4" s="3"/>
      <c r="B4" s="13" t="str">
        <f>[1]T4_data!C3</f>
        <v>ม.ค.-ธ.ค.</v>
      </c>
      <c r="C4" s="14" t="str">
        <f>[1]T3_Prd!D4</f>
        <v>พ.ค.</v>
      </c>
      <c r="D4" s="14" t="str">
        <f>[1]T3_Prd!E4</f>
        <v>มิ.ย.</v>
      </c>
      <c r="E4" s="14" t="str">
        <f>[1]T3_Prd!F4</f>
        <v>ม.ค.-มิ.ย.</v>
      </c>
      <c r="F4" s="14" t="str">
        <f>B4</f>
        <v>ม.ค.-ธ.ค.</v>
      </c>
      <c r="G4" s="14" t="str">
        <f t="shared" ref="G4:I4" si="1">C4</f>
        <v>พ.ค.</v>
      </c>
      <c r="H4" s="14" t="str">
        <f t="shared" si="1"/>
        <v>มิ.ย.</v>
      </c>
      <c r="I4" s="14" t="str">
        <f t="shared" si="1"/>
        <v>ม.ค.-มิ.ย.</v>
      </c>
      <c r="J4" s="14" t="str">
        <f>F4</f>
        <v>ม.ค.-ธ.ค.</v>
      </c>
      <c r="K4" s="14" t="str">
        <f t="shared" ref="K4:M4" si="2">G4</f>
        <v>พ.ค.</v>
      </c>
      <c r="L4" s="14" t="str">
        <f t="shared" si="2"/>
        <v>มิ.ย.</v>
      </c>
      <c r="M4" s="14" t="str">
        <f t="shared" si="2"/>
        <v>ม.ค.-มิ.ย.</v>
      </c>
      <c r="O4" s="12" t="str">
        <f t="shared" si="0"/>
        <v>ม.ค.-ธ.ค.</v>
      </c>
      <c r="P4" s="12" t="str">
        <f>G4</f>
        <v>พ.ค.</v>
      </c>
      <c r="Q4" s="12" t="str">
        <f t="shared" si="0"/>
        <v>มิ.ย.</v>
      </c>
      <c r="R4" s="12" t="str">
        <f t="shared" si="0"/>
        <v>ม.ค.-มิ.ย.</v>
      </c>
      <c r="S4" s="12" t="str">
        <f t="shared" si="0"/>
        <v>ม.ค.-ธ.ค.</v>
      </c>
      <c r="T4" s="12" t="str">
        <f t="shared" si="0"/>
        <v>พ.ค.</v>
      </c>
      <c r="U4" s="12" t="str">
        <f t="shared" si="0"/>
        <v>มิ.ย.</v>
      </c>
      <c r="V4" s="12" t="str">
        <f t="shared" si="0"/>
        <v>ม.ค.-มิ.ย.</v>
      </c>
    </row>
    <row r="5" spans="1:22" s="10" customFormat="1" ht="23.25" customHeight="1">
      <c r="A5" s="15" t="s">
        <v>2</v>
      </c>
      <c r="B5" s="16">
        <f>VLOOKUP($A5,[1]T4_data!$A:$M,3,FALSE)</f>
        <v>300529.46000000002</v>
      </c>
      <c r="C5" s="17">
        <v>31044.58</v>
      </c>
      <c r="D5" s="17">
        <f>VLOOKUP($A5,[1]T4_data!$A:$M,4,FALSE)</f>
        <v>28649.89</v>
      </c>
      <c r="E5" s="17">
        <f>VLOOKUP($A5,[1]T4_data!$A:$M,5,FALSE)</f>
        <v>166851.89000000001</v>
      </c>
      <c r="F5" s="18">
        <f>VLOOKUP($A5,[1]T4_data!$A:$M,7,FALSE)</f>
        <v>5.42</v>
      </c>
      <c r="G5" s="18">
        <v>18.350000000000001</v>
      </c>
      <c r="H5" s="18">
        <f>VLOOKUP($A5,[1]T4_data!$A:$M,8,FALSE)</f>
        <v>15.49</v>
      </c>
      <c r="I5" s="18">
        <f>VLOOKUP($A5,[1]T4_data!$A:$M,9,FALSE)</f>
        <v>15.03</v>
      </c>
      <c r="J5" s="18">
        <f>VLOOKUP($A5,[1]T4_data!$A:$M,11,FALSE)</f>
        <v>100</v>
      </c>
      <c r="K5" s="18">
        <v>100</v>
      </c>
      <c r="L5" s="19">
        <f>VLOOKUP($A5,[1]T4_data!$A:$M,12,FALSE)</f>
        <v>100</v>
      </c>
      <c r="M5" s="19">
        <f>VLOOKUP($A5,[1]T4_data!$A:$M,13,FALSE)</f>
        <v>100</v>
      </c>
      <c r="O5" s="20" t="str">
        <f t="shared" ref="O5:V45" si="3">IF(FIXED(F5,1)="0.0",FIXED(F5,2),FIXED(F5,1))</f>
        <v>5.4</v>
      </c>
      <c r="P5" s="21" t="str">
        <f t="shared" si="3"/>
        <v>18.4</v>
      </c>
      <c r="Q5" s="21" t="str">
        <f t="shared" si="3"/>
        <v>15.5</v>
      </c>
      <c r="R5" s="21" t="str">
        <f t="shared" si="3"/>
        <v>15.0</v>
      </c>
      <c r="S5" s="21" t="str">
        <f t="shared" si="3"/>
        <v>100.0</v>
      </c>
      <c r="T5" s="21" t="str">
        <f t="shared" si="3"/>
        <v>100.0</v>
      </c>
      <c r="U5" s="21" t="str">
        <f t="shared" si="3"/>
        <v>100.0</v>
      </c>
      <c r="V5" s="22" t="str">
        <f t="shared" si="3"/>
        <v>100.0</v>
      </c>
    </row>
    <row r="6" spans="1:22" s="28" customFormat="1" ht="23.25" customHeight="1">
      <c r="A6" s="23" t="s">
        <v>3</v>
      </c>
      <c r="B6" s="24">
        <f>VLOOKUP($A6,[1]T4_data!$A:$M,3,FALSE)</f>
        <v>207855.63</v>
      </c>
      <c r="C6" s="25">
        <v>22079.86</v>
      </c>
      <c r="D6" s="25">
        <f>VLOOKUP($A6,[1]T4_data!$A:$M,4,FALSE)</f>
        <v>20280.34</v>
      </c>
      <c r="E6" s="25">
        <f>VLOOKUP($A6,[1]T4_data!$A:$M,5,FALSE)</f>
        <v>115464.13</v>
      </c>
      <c r="F6" s="26">
        <f>VLOOKUP($A6,[1]T4_data!$A:$M,7,FALSE)</f>
        <v>5.95</v>
      </c>
      <c r="G6" s="26">
        <v>19</v>
      </c>
      <c r="H6" s="26">
        <f>VLOOKUP($A6,[1]T4_data!$A:$M,8,FALSE)</f>
        <v>19.32</v>
      </c>
      <c r="I6" s="26">
        <f>VLOOKUP($A6,[1]T4_data!$A:$M,9,FALSE)</f>
        <v>14.75</v>
      </c>
      <c r="J6" s="26">
        <f>VLOOKUP($A6,[1]T4_data!$A:$M,11,FALSE)</f>
        <v>69.16</v>
      </c>
      <c r="K6" s="26">
        <v>71.12</v>
      </c>
      <c r="L6" s="27">
        <f>VLOOKUP($A6,[1]T4_data!$A:$M,12,FALSE)</f>
        <v>70.790000000000006</v>
      </c>
      <c r="M6" s="27">
        <f>VLOOKUP($A6,[1]T4_data!$A:$M,13,FALSE)</f>
        <v>69.2</v>
      </c>
      <c r="O6" s="29" t="str">
        <f t="shared" si="3"/>
        <v>6.0</v>
      </c>
      <c r="P6" s="30" t="str">
        <f t="shared" si="3"/>
        <v>19.0</v>
      </c>
      <c r="Q6" s="30" t="str">
        <f t="shared" si="3"/>
        <v>19.3</v>
      </c>
      <c r="R6" s="30" t="str">
        <f t="shared" si="3"/>
        <v>14.8</v>
      </c>
      <c r="S6" s="30" t="str">
        <f t="shared" si="3"/>
        <v>69.2</v>
      </c>
      <c r="T6" s="30" t="str">
        <f t="shared" si="3"/>
        <v>71.1</v>
      </c>
      <c r="U6" s="30" t="str">
        <f t="shared" si="3"/>
        <v>70.8</v>
      </c>
      <c r="V6" s="31" t="str">
        <f t="shared" si="3"/>
        <v>69.2</v>
      </c>
    </row>
    <row r="7" spans="1:22" s="28" customFormat="1" ht="23.25" customHeight="1">
      <c r="A7" s="32" t="s">
        <v>4</v>
      </c>
      <c r="B7" s="33">
        <f>VLOOKUP($A7,[1]T4_data!$A:$M,3,FALSE)</f>
        <v>54956.21</v>
      </c>
      <c r="C7" s="34">
        <v>6249.6</v>
      </c>
      <c r="D7" s="34">
        <f>VLOOKUP($A7,[1]T4_data!$A:$M,4,FALSE)</f>
        <v>6313.88</v>
      </c>
      <c r="E7" s="34">
        <f>VLOOKUP($A7,[1]T4_data!$A:$M,5,FALSE)</f>
        <v>33412.04</v>
      </c>
      <c r="F7" s="35">
        <f>VLOOKUP($A7,[1]T4_data!$A:$M,7,FALSE)</f>
        <v>13.66</v>
      </c>
      <c r="G7" s="35">
        <v>35.07</v>
      </c>
      <c r="H7" s="35">
        <f>VLOOKUP($A7,[1]T4_data!$A:$M,8,FALSE)</f>
        <v>41.9</v>
      </c>
      <c r="I7" s="35">
        <f>VLOOKUP($A7,[1]T4_data!$A:$M,9,FALSE)</f>
        <v>29.74</v>
      </c>
      <c r="J7" s="35">
        <f>VLOOKUP($A7,[1]T4_data!$A:$M,11,FALSE)</f>
        <v>18.29</v>
      </c>
      <c r="K7" s="35">
        <v>20.13</v>
      </c>
      <c r="L7" s="36">
        <f>VLOOKUP($A7,[1]T4_data!$A:$M,12,FALSE)</f>
        <v>22.04</v>
      </c>
      <c r="M7" s="36">
        <f>VLOOKUP($A7,[1]T4_data!$A:$M,13,FALSE)</f>
        <v>20.02</v>
      </c>
      <c r="O7" s="29" t="str">
        <f t="shared" si="3"/>
        <v>13.7</v>
      </c>
      <c r="P7" s="30" t="str">
        <f t="shared" si="3"/>
        <v>35.1</v>
      </c>
      <c r="Q7" s="30" t="str">
        <f t="shared" si="3"/>
        <v>41.9</v>
      </c>
      <c r="R7" s="30" t="str">
        <f t="shared" si="3"/>
        <v>29.7</v>
      </c>
      <c r="S7" s="30" t="str">
        <f t="shared" si="3"/>
        <v>18.3</v>
      </c>
      <c r="T7" s="30" t="str">
        <f t="shared" si="3"/>
        <v>20.1</v>
      </c>
      <c r="U7" s="30" t="str">
        <f t="shared" si="3"/>
        <v>22.0</v>
      </c>
      <c r="V7" s="31" t="str">
        <f t="shared" si="3"/>
        <v>20.0</v>
      </c>
    </row>
    <row r="8" spans="1:22" s="28" customFormat="1" ht="23.25" customHeight="1">
      <c r="A8" s="32" t="s">
        <v>5</v>
      </c>
      <c r="B8" s="33">
        <f>VLOOKUP($A8,[1]T4_data!$A:$M,3,FALSE)</f>
        <v>35243.300000000003</v>
      </c>
      <c r="C8" s="34">
        <v>4876.9799999999996</v>
      </c>
      <c r="D8" s="34">
        <f>VLOOKUP($A8,[1]T4_data!$A:$M,4,FALSE)</f>
        <v>3711.7</v>
      </c>
      <c r="E8" s="34">
        <f>VLOOKUP($A8,[1]T4_data!$A:$M,5,FALSE)</f>
        <v>20920.18</v>
      </c>
      <c r="F8" s="35">
        <f>VLOOKUP($A8,[1]T4_data!$A:$M,7,FALSE)</f>
        <v>3.13</v>
      </c>
      <c r="G8" s="35">
        <v>27.99</v>
      </c>
      <c r="H8" s="35">
        <f>VLOOKUP($A8,[1]T4_data!$A:$M,8,FALSE)</f>
        <v>23.1</v>
      </c>
      <c r="I8" s="35">
        <f>VLOOKUP($A8,[1]T4_data!$A:$M,9,FALSE)</f>
        <v>18.760000000000002</v>
      </c>
      <c r="J8" s="35">
        <f>VLOOKUP($A8,[1]T4_data!$A:$M,11,FALSE)</f>
        <v>11.73</v>
      </c>
      <c r="K8" s="35">
        <v>15.71</v>
      </c>
      <c r="L8" s="36">
        <f>VLOOKUP($A8,[1]T4_data!$A:$M,12,FALSE)</f>
        <v>12.96</v>
      </c>
      <c r="M8" s="36">
        <f>VLOOKUP($A8,[1]T4_data!$A:$M,13,FALSE)</f>
        <v>12.54</v>
      </c>
      <c r="O8" s="29" t="str">
        <f t="shared" si="3"/>
        <v>3.1</v>
      </c>
      <c r="P8" s="30" t="str">
        <f t="shared" si="3"/>
        <v>28.0</v>
      </c>
      <c r="Q8" s="30" t="str">
        <f t="shared" si="3"/>
        <v>23.1</v>
      </c>
      <c r="R8" s="30" t="str">
        <f t="shared" si="3"/>
        <v>18.8</v>
      </c>
      <c r="S8" s="30" t="str">
        <f t="shared" si="3"/>
        <v>11.7</v>
      </c>
      <c r="T8" s="30" t="str">
        <f t="shared" si="3"/>
        <v>15.7</v>
      </c>
      <c r="U8" s="30" t="str">
        <f t="shared" si="3"/>
        <v>13.0</v>
      </c>
      <c r="V8" s="31" t="str">
        <f t="shared" si="3"/>
        <v>12.5</v>
      </c>
    </row>
    <row r="9" spans="1:22" s="28" customFormat="1" ht="23.25" customHeight="1">
      <c r="A9" s="32" t="s">
        <v>6</v>
      </c>
      <c r="B9" s="33">
        <f>VLOOKUP($A9,[1]T4_data!$A:$M,3,FALSE)</f>
        <v>23285.759999999998</v>
      </c>
      <c r="C9" s="34">
        <v>2094.8200000000002</v>
      </c>
      <c r="D9" s="34">
        <f>VLOOKUP($A9,[1]T4_data!$A:$M,4,FALSE)</f>
        <v>1951.23</v>
      </c>
      <c r="E9" s="34">
        <f>VLOOKUP($A9,[1]T4_data!$A:$M,5,FALSE)</f>
        <v>11695.54</v>
      </c>
      <c r="F9" s="35">
        <f>VLOOKUP($A9,[1]T4_data!$A:$M,7,FALSE)</f>
        <v>-5.32</v>
      </c>
      <c r="G9" s="35">
        <v>-0.85</v>
      </c>
      <c r="H9" s="35">
        <f>VLOOKUP($A9,[1]T4_data!$A:$M,8,FALSE)</f>
        <v>3.19</v>
      </c>
      <c r="I9" s="35">
        <f>VLOOKUP($A9,[1]T4_data!$A:$M,9,FALSE)</f>
        <v>1.22</v>
      </c>
      <c r="J9" s="35">
        <f>VLOOKUP($A9,[1]T4_data!$A:$M,11,FALSE)</f>
        <v>7.75</v>
      </c>
      <c r="K9" s="35">
        <v>6.75</v>
      </c>
      <c r="L9" s="36">
        <f>VLOOKUP($A9,[1]T4_data!$A:$M,12,FALSE)</f>
        <v>6.81</v>
      </c>
      <c r="M9" s="36">
        <f>VLOOKUP($A9,[1]T4_data!$A:$M,13,FALSE)</f>
        <v>7.01</v>
      </c>
      <c r="O9" s="29" t="str">
        <f t="shared" si="3"/>
        <v>-5.3</v>
      </c>
      <c r="P9" s="30" t="str">
        <f t="shared" si="3"/>
        <v>-0.9</v>
      </c>
      <c r="Q9" s="30" t="str">
        <f t="shared" si="3"/>
        <v>3.2</v>
      </c>
      <c r="R9" s="30" t="str">
        <f t="shared" si="3"/>
        <v>1.2</v>
      </c>
      <c r="S9" s="30" t="str">
        <f t="shared" si="3"/>
        <v>7.8</v>
      </c>
      <c r="T9" s="30" t="str">
        <f t="shared" si="3"/>
        <v>6.8</v>
      </c>
      <c r="U9" s="30" t="str">
        <f t="shared" si="3"/>
        <v>6.8</v>
      </c>
      <c r="V9" s="31" t="str">
        <f t="shared" si="3"/>
        <v>7.0</v>
      </c>
    </row>
    <row r="10" spans="1:22" s="28" customFormat="1" ht="23.25" customHeight="1">
      <c r="A10" s="32" t="s">
        <v>7</v>
      </c>
      <c r="B10" s="33">
        <f>VLOOKUP($A10,[1]T4_data!$A:$M,3,FALSE)</f>
        <v>70165.27</v>
      </c>
      <c r="C10" s="34">
        <v>6592.76</v>
      </c>
      <c r="D10" s="34">
        <f>VLOOKUP($A10,[1]T4_data!$A:$M,4,FALSE)</f>
        <v>6117.93</v>
      </c>
      <c r="E10" s="34">
        <f>VLOOKUP($A10,[1]T4_data!$A:$M,5,FALSE)</f>
        <v>36553.96</v>
      </c>
      <c r="F10" s="35">
        <f>VLOOKUP($A10,[1]T4_data!$A:$M,7,FALSE)</f>
        <v>4.58</v>
      </c>
      <c r="G10" s="35">
        <v>8.7799999999999994</v>
      </c>
      <c r="H10" s="35">
        <f>VLOOKUP($A10,[1]T4_data!$A:$M,8,FALSE)</f>
        <v>7.55</v>
      </c>
      <c r="I10" s="35">
        <f>VLOOKUP($A10,[1]T4_data!$A:$M,9,FALSE)</f>
        <v>7.77</v>
      </c>
      <c r="J10" s="35">
        <f>VLOOKUP($A10,[1]T4_data!$A:$M,11,FALSE)</f>
        <v>23.35</v>
      </c>
      <c r="K10" s="35">
        <v>21.24</v>
      </c>
      <c r="L10" s="36">
        <f>VLOOKUP($A10,[1]T4_data!$A:$M,12,FALSE)</f>
        <v>21.35</v>
      </c>
      <c r="M10" s="36">
        <f>VLOOKUP($A10,[1]T4_data!$A:$M,13,FALSE)</f>
        <v>21.91</v>
      </c>
      <c r="O10" s="29" t="str">
        <f t="shared" si="3"/>
        <v>4.6</v>
      </c>
      <c r="P10" s="30" t="str">
        <f t="shared" si="3"/>
        <v>8.8</v>
      </c>
      <c r="Q10" s="30" t="str">
        <f t="shared" si="3"/>
        <v>7.6</v>
      </c>
      <c r="R10" s="30" t="str">
        <f t="shared" si="3"/>
        <v>7.8</v>
      </c>
      <c r="S10" s="30" t="str">
        <f t="shared" si="3"/>
        <v>23.4</v>
      </c>
      <c r="T10" s="30" t="str">
        <f t="shared" si="3"/>
        <v>21.2</v>
      </c>
      <c r="U10" s="30" t="str">
        <f t="shared" si="3"/>
        <v>21.4</v>
      </c>
      <c r="V10" s="31" t="str">
        <f t="shared" si="3"/>
        <v>21.9</v>
      </c>
    </row>
    <row r="11" spans="1:22" s="28" customFormat="1" ht="23.25" customHeight="1">
      <c r="A11" s="32" t="s">
        <v>8</v>
      </c>
      <c r="B11" s="33">
        <f>VLOOKUP($A11,[1]T4_data!$A:$M,3,FALSE)</f>
        <v>40052.080000000002</v>
      </c>
      <c r="C11" s="34">
        <v>3439.7</v>
      </c>
      <c r="D11" s="34">
        <f>VLOOKUP($A11,[1]T4_data!$A:$M,4,FALSE)</f>
        <v>3458.54</v>
      </c>
      <c r="E11" s="34">
        <f>VLOOKUP($A11,[1]T4_data!$A:$M,5,FALSE)</f>
        <v>20178.18</v>
      </c>
      <c r="F11" s="35">
        <f>VLOOKUP($A11,[1]T4_data!$A:$M,7,FALSE)</f>
        <v>-0.81</v>
      </c>
      <c r="G11" s="35">
        <v>-0.3</v>
      </c>
      <c r="H11" s="35">
        <f>VLOOKUP($A11,[1]T4_data!$A:$M,8,FALSE)</f>
        <v>6.5</v>
      </c>
      <c r="I11" s="35">
        <f>VLOOKUP($A11,[1]T4_data!$A:$M,9,FALSE)</f>
        <v>5.09</v>
      </c>
      <c r="J11" s="35">
        <f>VLOOKUP($A11,[1]T4_data!$A:$M,11,FALSE)</f>
        <v>13.33</v>
      </c>
      <c r="K11" s="35">
        <v>11.08</v>
      </c>
      <c r="L11" s="36">
        <f>VLOOKUP($A11,[1]T4_data!$A:$M,12,FALSE)</f>
        <v>12.07</v>
      </c>
      <c r="M11" s="36">
        <f>VLOOKUP($A11,[1]T4_data!$A:$M,13,FALSE)</f>
        <v>12.09</v>
      </c>
      <c r="O11" s="29" t="str">
        <f t="shared" si="3"/>
        <v>-0.8</v>
      </c>
      <c r="P11" s="30" t="str">
        <f t="shared" si="3"/>
        <v>-0.3</v>
      </c>
      <c r="Q11" s="30" t="str">
        <f t="shared" si="3"/>
        <v>6.5</v>
      </c>
      <c r="R11" s="30" t="str">
        <f t="shared" si="3"/>
        <v>5.1</v>
      </c>
      <c r="S11" s="30" t="str">
        <f t="shared" si="3"/>
        <v>13.3</v>
      </c>
      <c r="T11" s="30" t="str">
        <f t="shared" si="3"/>
        <v>11.1</v>
      </c>
      <c r="U11" s="30" t="str">
        <f t="shared" si="3"/>
        <v>12.1</v>
      </c>
      <c r="V11" s="31" t="str">
        <f t="shared" si="3"/>
        <v>12.1</v>
      </c>
    </row>
    <row r="12" spans="1:22" s="28" customFormat="1" ht="23.25" customHeight="1">
      <c r="A12" s="32" t="s">
        <v>9</v>
      </c>
      <c r="B12" s="33">
        <f>VLOOKUP($A12,[1]T4_data!$A:$M,3,FALSE)</f>
        <v>10363.82</v>
      </c>
      <c r="C12" s="34">
        <v>953.44</v>
      </c>
      <c r="D12" s="34">
        <f>VLOOKUP($A12,[1]T4_data!$A:$M,4,FALSE)</f>
        <v>1014.84</v>
      </c>
      <c r="E12" s="34">
        <f>VLOOKUP($A12,[1]T4_data!$A:$M,5,FALSE)</f>
        <v>5236.1099999999997</v>
      </c>
      <c r="F12" s="35">
        <f>VLOOKUP($A12,[1]T4_data!$A:$M,7,FALSE)</f>
        <v>1.21</v>
      </c>
      <c r="G12" s="35">
        <v>33.619999999999997</v>
      </c>
      <c r="H12" s="35">
        <f>VLOOKUP($A12,[1]T4_data!$A:$M,8,FALSE)</f>
        <v>27.18</v>
      </c>
      <c r="I12" s="35">
        <f>VLOOKUP($A12,[1]T4_data!$A:$M,9,FALSE)</f>
        <v>15.2</v>
      </c>
      <c r="J12" s="35">
        <f>VLOOKUP($A12,[1]T4_data!$A:$M,11,FALSE)</f>
        <v>3.45</v>
      </c>
      <c r="K12" s="35">
        <v>3.07</v>
      </c>
      <c r="L12" s="36">
        <f>VLOOKUP($A12,[1]T4_data!$A:$M,12,FALSE)</f>
        <v>3.54</v>
      </c>
      <c r="M12" s="36">
        <f>VLOOKUP($A12,[1]T4_data!$A:$M,13,FALSE)</f>
        <v>3.14</v>
      </c>
      <c r="O12" s="29" t="str">
        <f t="shared" si="3"/>
        <v>1.2</v>
      </c>
      <c r="P12" s="30" t="str">
        <f t="shared" si="3"/>
        <v>33.6</v>
      </c>
      <c r="Q12" s="30" t="str">
        <f t="shared" si="3"/>
        <v>27.2</v>
      </c>
      <c r="R12" s="30" t="str">
        <f t="shared" si="3"/>
        <v>15.2</v>
      </c>
      <c r="S12" s="30" t="str">
        <f t="shared" si="3"/>
        <v>3.5</v>
      </c>
      <c r="T12" s="30" t="str">
        <f t="shared" si="3"/>
        <v>3.1</v>
      </c>
      <c r="U12" s="30" t="str">
        <f t="shared" si="3"/>
        <v>3.5</v>
      </c>
      <c r="V12" s="31" t="str">
        <f t="shared" si="3"/>
        <v>3.1</v>
      </c>
    </row>
    <row r="13" spans="1:22" s="28" customFormat="1" ht="23.25" customHeight="1">
      <c r="A13" s="32" t="s">
        <v>10</v>
      </c>
      <c r="B13" s="33">
        <f>VLOOKUP($A13,[1]T4_data!$A:$M,3,FALSE)</f>
        <v>12335.2</v>
      </c>
      <c r="C13" s="34">
        <v>1024.5999999999999</v>
      </c>
      <c r="D13" s="34">
        <f>VLOOKUP($A13,[1]T4_data!$A:$M,4,FALSE)</f>
        <v>1141.6600000000001</v>
      </c>
      <c r="E13" s="34">
        <f>VLOOKUP($A13,[1]T4_data!$A:$M,5,FALSE)</f>
        <v>6434.16</v>
      </c>
      <c r="F13" s="35">
        <f>VLOOKUP($A13,[1]T4_data!$A:$M,7,FALSE)</f>
        <v>3.09</v>
      </c>
      <c r="G13" s="35">
        <v>-14.88</v>
      </c>
      <c r="H13" s="35">
        <f>VLOOKUP($A13,[1]T4_data!$A:$M,8,FALSE)</f>
        <v>15.12</v>
      </c>
      <c r="I13" s="35">
        <f>VLOOKUP($A13,[1]T4_data!$A:$M,9,FALSE)</f>
        <v>6.41</v>
      </c>
      <c r="J13" s="35">
        <f>VLOOKUP($A13,[1]T4_data!$A:$M,11,FALSE)</f>
        <v>4.0999999999999996</v>
      </c>
      <c r="K13" s="35">
        <v>3.3</v>
      </c>
      <c r="L13" s="36">
        <f>VLOOKUP($A13,[1]T4_data!$A:$M,12,FALSE)</f>
        <v>3.98</v>
      </c>
      <c r="M13" s="36">
        <f>VLOOKUP($A13,[1]T4_data!$A:$M,13,FALSE)</f>
        <v>3.86</v>
      </c>
      <c r="O13" s="29" t="str">
        <f t="shared" si="3"/>
        <v>3.1</v>
      </c>
      <c r="P13" s="30" t="str">
        <f t="shared" si="3"/>
        <v>-14.9</v>
      </c>
      <c r="Q13" s="30" t="str">
        <f t="shared" si="3"/>
        <v>15.1</v>
      </c>
      <c r="R13" s="30" t="str">
        <f t="shared" si="3"/>
        <v>6.4</v>
      </c>
      <c r="S13" s="30" t="str">
        <f t="shared" si="3"/>
        <v>4.1</v>
      </c>
      <c r="T13" s="30" t="str">
        <f t="shared" si="3"/>
        <v>3.3</v>
      </c>
      <c r="U13" s="30" t="str">
        <f t="shared" si="3"/>
        <v>4.0</v>
      </c>
      <c r="V13" s="31" t="str">
        <f t="shared" si="3"/>
        <v>3.9</v>
      </c>
    </row>
    <row r="14" spans="1:22" s="28" customFormat="1" ht="23.25" customHeight="1">
      <c r="A14" s="32" t="s">
        <v>11</v>
      </c>
      <c r="B14" s="33">
        <f>VLOOKUP($A14,[1]T4_data!$A:$M,3,FALSE)</f>
        <v>9471.8799999999992</v>
      </c>
      <c r="C14" s="34">
        <v>755.04</v>
      </c>
      <c r="D14" s="34">
        <f>VLOOKUP($A14,[1]T4_data!$A:$M,4,FALSE)</f>
        <v>702.88</v>
      </c>
      <c r="E14" s="34">
        <f>VLOOKUP($A14,[1]T4_data!$A:$M,5,FALSE)</f>
        <v>4686.74</v>
      </c>
      <c r="F14" s="35">
        <f>VLOOKUP($A14,[1]T4_data!$A:$M,7,FALSE)</f>
        <v>-6.15</v>
      </c>
      <c r="G14" s="35">
        <v>-10.14</v>
      </c>
      <c r="H14" s="35">
        <f>VLOOKUP($A14,[1]T4_data!$A:$M,8,FALSE)</f>
        <v>-9.9700000000000006</v>
      </c>
      <c r="I14" s="35">
        <f>VLOOKUP($A14,[1]T4_data!$A:$M,9,FALSE)</f>
        <v>-3.44</v>
      </c>
      <c r="J14" s="35">
        <f>VLOOKUP($A14,[1]T4_data!$A:$M,11,FALSE)</f>
        <v>3.15</v>
      </c>
      <c r="K14" s="35">
        <v>2.4300000000000002</v>
      </c>
      <c r="L14" s="36">
        <f>VLOOKUP($A14,[1]T4_data!$A:$M,12,FALSE)</f>
        <v>2.4500000000000002</v>
      </c>
      <c r="M14" s="36">
        <f>VLOOKUP($A14,[1]T4_data!$A:$M,13,FALSE)</f>
        <v>2.81</v>
      </c>
      <c r="O14" s="29" t="str">
        <f t="shared" si="3"/>
        <v>-6.2</v>
      </c>
      <c r="P14" s="30" t="str">
        <f t="shared" si="3"/>
        <v>-10.1</v>
      </c>
      <c r="Q14" s="30" t="str">
        <f t="shared" si="3"/>
        <v>-10.0</v>
      </c>
      <c r="R14" s="30" t="str">
        <f t="shared" si="3"/>
        <v>-3.4</v>
      </c>
      <c r="S14" s="30" t="str">
        <f t="shared" si="3"/>
        <v>3.2</v>
      </c>
      <c r="T14" s="30" t="str">
        <f t="shared" si="3"/>
        <v>2.4</v>
      </c>
      <c r="U14" s="30" t="str">
        <f t="shared" si="3"/>
        <v>2.5</v>
      </c>
      <c r="V14" s="31" t="str">
        <f t="shared" si="3"/>
        <v>2.8</v>
      </c>
    </row>
    <row r="15" spans="1:22" s="28" customFormat="1" ht="23.25" customHeight="1">
      <c r="A15" s="32" t="s">
        <v>12</v>
      </c>
      <c r="B15" s="33">
        <f>VLOOKUP($A15,[1]T4_data!$A:$M,3,FALSE)</f>
        <v>7768.81</v>
      </c>
      <c r="C15" s="34">
        <v>697.31</v>
      </c>
      <c r="D15" s="34">
        <f>VLOOKUP($A15,[1]T4_data!$A:$M,4,FALSE)</f>
        <v>593.52</v>
      </c>
      <c r="E15" s="34">
        <f>VLOOKUP($A15,[1]T4_data!$A:$M,5,FALSE)</f>
        <v>3742.08</v>
      </c>
      <c r="F15" s="35">
        <f>VLOOKUP($A15,[1]T4_data!$A:$M,7,FALSE)</f>
        <v>-2.67</v>
      </c>
      <c r="G15" s="35">
        <v>2.2000000000000002</v>
      </c>
      <c r="H15" s="35">
        <f>VLOOKUP($A15,[1]T4_data!$A:$M,8,FALSE)</f>
        <v>-11.52</v>
      </c>
      <c r="I15" s="35">
        <f>VLOOKUP($A15,[1]T4_data!$A:$M,9,FALSE)</f>
        <v>0.91</v>
      </c>
      <c r="J15" s="35">
        <f>VLOOKUP($A15,[1]T4_data!$A:$M,11,FALSE)</f>
        <v>2.59</v>
      </c>
      <c r="K15" s="35">
        <v>2.25</v>
      </c>
      <c r="L15" s="36">
        <f>VLOOKUP($A15,[1]T4_data!$A:$M,12,FALSE)</f>
        <v>2.0699999999999998</v>
      </c>
      <c r="M15" s="36">
        <f>VLOOKUP($A15,[1]T4_data!$A:$M,13,FALSE)</f>
        <v>2.2400000000000002</v>
      </c>
      <c r="O15" s="29" t="str">
        <f t="shared" si="3"/>
        <v>-2.7</v>
      </c>
      <c r="P15" s="30" t="str">
        <f t="shared" si="3"/>
        <v>2.2</v>
      </c>
      <c r="Q15" s="30" t="str">
        <f t="shared" si="3"/>
        <v>-11.5</v>
      </c>
      <c r="R15" s="30" t="str">
        <f t="shared" si="3"/>
        <v>0.9</v>
      </c>
      <c r="S15" s="30" t="str">
        <f t="shared" si="3"/>
        <v>2.6</v>
      </c>
      <c r="T15" s="30" t="str">
        <f t="shared" si="3"/>
        <v>2.3</v>
      </c>
      <c r="U15" s="30" t="str">
        <f t="shared" si="3"/>
        <v>2.1</v>
      </c>
      <c r="V15" s="31" t="str">
        <f t="shared" si="3"/>
        <v>2.2</v>
      </c>
    </row>
    <row r="16" spans="1:22" s="28" customFormat="1" ht="23.25" customHeight="1">
      <c r="A16" s="32" t="s">
        <v>13</v>
      </c>
      <c r="B16" s="33">
        <f>VLOOKUP($A16,[1]T4_data!$A:$M,3,FALSE)</f>
        <v>112.36</v>
      </c>
      <c r="C16" s="34">
        <v>9.31</v>
      </c>
      <c r="D16" s="34">
        <f>VLOOKUP($A16,[1]T4_data!$A:$M,4,FALSE)</f>
        <v>5.64</v>
      </c>
      <c r="E16" s="34">
        <f>VLOOKUP($A16,[1]T4_data!$A:$M,5,FALSE)</f>
        <v>79.09</v>
      </c>
      <c r="F16" s="35">
        <f>VLOOKUP($A16,[1]T4_data!$A:$M,7,FALSE)</f>
        <v>15.03</v>
      </c>
      <c r="G16" s="35">
        <v>-9.35</v>
      </c>
      <c r="H16" s="35">
        <f>VLOOKUP($A16,[1]T4_data!$A:$M,8,FALSE)</f>
        <v>-11.6</v>
      </c>
      <c r="I16" s="35">
        <f>VLOOKUP($A16,[1]T4_data!$A:$M,9,FALSE)</f>
        <v>66.02</v>
      </c>
      <c r="J16" s="37">
        <f>VLOOKUP($A16,[1]T4_data!$A:$M,11,FALSE)</f>
        <v>0.04</v>
      </c>
      <c r="K16" s="37">
        <v>0.03</v>
      </c>
      <c r="L16" s="36">
        <f>VLOOKUP($A16,[1]T4_data!$A:$M,12,FALSE)</f>
        <v>0.02</v>
      </c>
      <c r="M16" s="36">
        <f>VLOOKUP($A16,[1]T4_data!$A:$M,13,FALSE)</f>
        <v>0.05</v>
      </c>
      <c r="O16" s="29" t="str">
        <f t="shared" si="3"/>
        <v>15.0</v>
      </c>
      <c r="P16" s="30" t="str">
        <f t="shared" si="3"/>
        <v>-9.4</v>
      </c>
      <c r="Q16" s="30" t="str">
        <f t="shared" si="3"/>
        <v>-11.6</v>
      </c>
      <c r="R16" s="30" t="str">
        <f t="shared" si="3"/>
        <v>66.0</v>
      </c>
      <c r="S16" s="30" t="str">
        <f t="shared" si="3"/>
        <v>0.04</v>
      </c>
      <c r="T16" s="30" t="str">
        <f t="shared" si="3"/>
        <v>0.03</v>
      </c>
      <c r="U16" s="30" t="str">
        <f t="shared" si="3"/>
        <v>0.02</v>
      </c>
      <c r="V16" s="31" t="str">
        <f t="shared" si="3"/>
        <v>0.1</v>
      </c>
    </row>
    <row r="17" spans="1:22" s="28" customFormat="1" ht="23.25" customHeight="1">
      <c r="A17" s="32" t="s">
        <v>14</v>
      </c>
      <c r="B17" s="33">
        <f>VLOOKUP($A17,[1]T4_data!$A:$M,3,FALSE)</f>
        <v>30113.19</v>
      </c>
      <c r="C17" s="34">
        <v>3153.06</v>
      </c>
      <c r="D17" s="34">
        <f>VLOOKUP($A17,[1]T4_data!$A:$M,4,FALSE)</f>
        <v>2659.39</v>
      </c>
      <c r="E17" s="34">
        <f>VLOOKUP($A17,[1]T4_data!$A:$M,5,FALSE)</f>
        <v>16375.78</v>
      </c>
      <c r="F17" s="35">
        <f>VLOOKUP($A17,[1]T4_data!$A:$M,7,FALSE)</f>
        <v>12.71</v>
      </c>
      <c r="G17" s="35">
        <v>20.78</v>
      </c>
      <c r="H17" s="35">
        <f>VLOOKUP($A17,[1]T4_data!$A:$M,8,FALSE)</f>
        <v>8.9499999999999993</v>
      </c>
      <c r="I17" s="35">
        <f>VLOOKUP($A17,[1]T4_data!$A:$M,9,FALSE)</f>
        <v>11.27</v>
      </c>
      <c r="J17" s="35">
        <f>VLOOKUP($A17,[1]T4_data!$A:$M,11,FALSE)</f>
        <v>10.02</v>
      </c>
      <c r="K17" s="35">
        <v>10.16</v>
      </c>
      <c r="L17" s="36">
        <f>VLOOKUP($A17,[1]T4_data!$A:$M,12,FALSE)</f>
        <v>9.2799999999999994</v>
      </c>
      <c r="M17" s="36">
        <f>VLOOKUP($A17,[1]T4_data!$A:$M,13,FALSE)</f>
        <v>9.81</v>
      </c>
      <c r="O17" s="29" t="str">
        <f t="shared" si="3"/>
        <v>12.7</v>
      </c>
      <c r="P17" s="30" t="str">
        <f t="shared" si="3"/>
        <v>20.8</v>
      </c>
      <c r="Q17" s="30" t="str">
        <f t="shared" si="3"/>
        <v>9.0</v>
      </c>
      <c r="R17" s="30" t="str">
        <f t="shared" si="3"/>
        <v>11.3</v>
      </c>
      <c r="S17" s="30" t="str">
        <f t="shared" si="3"/>
        <v>10.0</v>
      </c>
      <c r="T17" s="30" t="str">
        <f t="shared" si="3"/>
        <v>10.2</v>
      </c>
      <c r="U17" s="30" t="str">
        <f t="shared" si="3"/>
        <v>9.3</v>
      </c>
      <c r="V17" s="31" t="str">
        <f t="shared" si="3"/>
        <v>9.8</v>
      </c>
    </row>
    <row r="18" spans="1:22" s="28" customFormat="1" ht="23.25" customHeight="1">
      <c r="A18" s="32" t="s">
        <v>15</v>
      </c>
      <c r="B18" s="33">
        <f>VLOOKUP($A18,[1]T4_data!$A:$M,3,FALSE)</f>
        <v>9239.39</v>
      </c>
      <c r="C18" s="34">
        <v>1124.83</v>
      </c>
      <c r="D18" s="34">
        <f>VLOOKUP($A18,[1]T4_data!$A:$M,4,FALSE)</f>
        <v>781.32</v>
      </c>
      <c r="E18" s="34">
        <f>VLOOKUP($A18,[1]T4_data!$A:$M,5,FALSE)</f>
        <v>5123.1899999999996</v>
      </c>
      <c r="F18" s="35">
        <f>VLOOKUP($A18,[1]T4_data!$A:$M,7,FALSE)</f>
        <v>43.35</v>
      </c>
      <c r="G18" s="35">
        <v>51.51</v>
      </c>
      <c r="H18" s="35">
        <f>VLOOKUP($A18,[1]T4_data!$A:$M,8,FALSE)</f>
        <v>-2.36</v>
      </c>
      <c r="I18" s="35">
        <f>VLOOKUP($A18,[1]T4_data!$A:$M,9,FALSE)</f>
        <v>12.39</v>
      </c>
      <c r="J18" s="35">
        <f>VLOOKUP($A18,[1]T4_data!$A:$M,11,FALSE)</f>
        <v>3.07</v>
      </c>
      <c r="K18" s="35">
        <v>3.62</v>
      </c>
      <c r="L18" s="36">
        <f>VLOOKUP($A18,[1]T4_data!$A:$M,12,FALSE)</f>
        <v>2.73</v>
      </c>
      <c r="M18" s="36">
        <f>VLOOKUP($A18,[1]T4_data!$A:$M,13,FALSE)</f>
        <v>3.07</v>
      </c>
      <c r="O18" s="29" t="str">
        <f t="shared" si="3"/>
        <v>43.4</v>
      </c>
      <c r="P18" s="30" t="str">
        <f t="shared" si="3"/>
        <v>51.5</v>
      </c>
      <c r="Q18" s="30" t="str">
        <f t="shared" si="3"/>
        <v>-2.4</v>
      </c>
      <c r="R18" s="30" t="str">
        <f t="shared" si="3"/>
        <v>12.4</v>
      </c>
      <c r="S18" s="30" t="str">
        <f t="shared" si="3"/>
        <v>3.1</v>
      </c>
      <c r="T18" s="30" t="str">
        <f t="shared" si="3"/>
        <v>3.6</v>
      </c>
      <c r="U18" s="30" t="str">
        <f t="shared" si="3"/>
        <v>2.7</v>
      </c>
      <c r="V18" s="31" t="str">
        <f t="shared" si="3"/>
        <v>3.1</v>
      </c>
    </row>
    <row r="19" spans="1:22" s="28" customFormat="1" ht="23.25" customHeight="1">
      <c r="A19" s="32" t="s">
        <v>16</v>
      </c>
      <c r="B19" s="33">
        <f>VLOOKUP($A19,[1]T4_data!$A:$M,3,FALSE)</f>
        <v>4929.12</v>
      </c>
      <c r="C19" s="34">
        <v>530.51</v>
      </c>
      <c r="D19" s="34">
        <f>VLOOKUP($A19,[1]T4_data!$A:$M,4,FALSE)</f>
        <v>415.24</v>
      </c>
      <c r="E19" s="34">
        <f>VLOOKUP($A19,[1]T4_data!$A:$M,5,FALSE)</f>
        <v>2750.67</v>
      </c>
      <c r="F19" s="35">
        <f>VLOOKUP($A19,[1]T4_data!$A:$M,7,FALSE)</f>
        <v>6.14</v>
      </c>
      <c r="G19" s="35">
        <v>15.66</v>
      </c>
      <c r="H19" s="35">
        <f>VLOOKUP($A19,[1]T4_data!$A:$M,8,FALSE)</f>
        <v>11.14</v>
      </c>
      <c r="I19" s="35">
        <f>VLOOKUP($A19,[1]T4_data!$A:$M,9,FALSE)</f>
        <v>3.77</v>
      </c>
      <c r="J19" s="35">
        <f>VLOOKUP($A19,[1]T4_data!$A:$M,11,FALSE)</f>
        <v>1.64</v>
      </c>
      <c r="K19" s="35">
        <v>1.71</v>
      </c>
      <c r="L19" s="36">
        <f>VLOOKUP($A19,[1]T4_data!$A:$M,12,FALSE)</f>
        <v>1.45</v>
      </c>
      <c r="M19" s="36">
        <f>VLOOKUP($A19,[1]T4_data!$A:$M,13,FALSE)</f>
        <v>1.65</v>
      </c>
      <c r="O19" s="29" t="str">
        <f t="shared" si="3"/>
        <v>6.1</v>
      </c>
      <c r="P19" s="30" t="str">
        <f t="shared" si="3"/>
        <v>15.7</v>
      </c>
      <c r="Q19" s="30" t="str">
        <f t="shared" si="3"/>
        <v>11.1</v>
      </c>
      <c r="R19" s="30" t="str">
        <f t="shared" si="3"/>
        <v>3.8</v>
      </c>
      <c r="S19" s="30" t="str">
        <f t="shared" si="3"/>
        <v>1.6</v>
      </c>
      <c r="T19" s="30" t="str">
        <f t="shared" si="3"/>
        <v>1.7</v>
      </c>
      <c r="U19" s="30" t="str">
        <f t="shared" si="3"/>
        <v>1.5</v>
      </c>
      <c r="V19" s="31" t="str">
        <f t="shared" si="3"/>
        <v>1.7</v>
      </c>
    </row>
    <row r="20" spans="1:22" s="28" customFormat="1" ht="23.25" customHeight="1">
      <c r="A20" s="32" t="s">
        <v>17</v>
      </c>
      <c r="B20" s="33">
        <f>VLOOKUP($A20,[1]T4_data!$A:$M,3,FALSE)</f>
        <v>4174.32</v>
      </c>
      <c r="C20" s="34">
        <v>421.91</v>
      </c>
      <c r="D20" s="34">
        <f>VLOOKUP($A20,[1]T4_data!$A:$M,4,FALSE)</f>
        <v>403.88</v>
      </c>
      <c r="E20" s="34">
        <f>VLOOKUP($A20,[1]T4_data!$A:$M,5,FALSE)</f>
        <v>2337.46</v>
      </c>
      <c r="F20" s="35">
        <f>VLOOKUP($A20,[1]T4_data!$A:$M,7,FALSE)</f>
        <v>-5.38</v>
      </c>
      <c r="G20" s="35">
        <v>5.35</v>
      </c>
      <c r="H20" s="35">
        <f>VLOOKUP($A20,[1]T4_data!$A:$M,8,FALSE)</f>
        <v>33.119999999999997</v>
      </c>
      <c r="I20" s="35">
        <f>VLOOKUP($A20,[1]T4_data!$A:$M,9,FALSE)</f>
        <v>12.29</v>
      </c>
      <c r="J20" s="35">
        <f>VLOOKUP($A20,[1]T4_data!$A:$M,11,FALSE)</f>
        <v>1.39</v>
      </c>
      <c r="K20" s="35">
        <v>1.36</v>
      </c>
      <c r="L20" s="36">
        <f>VLOOKUP($A20,[1]T4_data!$A:$M,12,FALSE)</f>
        <v>1.41</v>
      </c>
      <c r="M20" s="36">
        <f>VLOOKUP($A20,[1]T4_data!$A:$M,13,FALSE)</f>
        <v>1.4</v>
      </c>
      <c r="O20" s="29" t="str">
        <f t="shared" si="3"/>
        <v>-5.4</v>
      </c>
      <c r="P20" s="30" t="str">
        <f t="shared" si="3"/>
        <v>5.4</v>
      </c>
      <c r="Q20" s="30" t="str">
        <f t="shared" si="3"/>
        <v>33.1</v>
      </c>
      <c r="R20" s="30" t="str">
        <f t="shared" si="3"/>
        <v>12.3</v>
      </c>
      <c r="S20" s="30" t="str">
        <f t="shared" si="3"/>
        <v>1.4</v>
      </c>
      <c r="T20" s="30" t="str">
        <f t="shared" si="3"/>
        <v>1.4</v>
      </c>
      <c r="U20" s="30" t="str">
        <f t="shared" si="3"/>
        <v>1.4</v>
      </c>
      <c r="V20" s="31" t="str">
        <f t="shared" si="3"/>
        <v>1.4</v>
      </c>
    </row>
    <row r="21" spans="1:22" s="28" customFormat="1" ht="23.25" customHeight="1">
      <c r="A21" s="32" t="s">
        <v>18</v>
      </c>
      <c r="B21" s="33">
        <f>VLOOKUP($A21,[1]T4_data!$A:$M,3,FALSE)</f>
        <v>11770.36</v>
      </c>
      <c r="C21" s="34">
        <v>1075.81</v>
      </c>
      <c r="D21" s="34">
        <f>VLOOKUP($A21,[1]T4_data!$A:$M,4,FALSE)</f>
        <v>1058.95</v>
      </c>
      <c r="E21" s="34">
        <f>VLOOKUP($A21,[1]T4_data!$A:$M,5,FALSE)</f>
        <v>6164.47</v>
      </c>
      <c r="F21" s="35">
        <f>VLOOKUP($A21,[1]T4_data!$A:$M,7,FALSE)</f>
        <v>4.93</v>
      </c>
      <c r="G21" s="35">
        <v>6.63</v>
      </c>
      <c r="H21" s="35">
        <f>VLOOKUP($A21,[1]T4_data!$A:$M,8,FALSE)</f>
        <v>9.8699999999999992</v>
      </c>
      <c r="I21" s="35">
        <f>VLOOKUP($A21,[1]T4_data!$A:$M,9,FALSE)</f>
        <v>13.6</v>
      </c>
      <c r="J21" s="35">
        <f>VLOOKUP($A21,[1]T4_data!$A:$M,11,FALSE)</f>
        <v>3.92</v>
      </c>
      <c r="K21" s="35">
        <v>3.47</v>
      </c>
      <c r="L21" s="36">
        <f>VLOOKUP($A21,[1]T4_data!$A:$M,12,FALSE)</f>
        <v>3.7</v>
      </c>
      <c r="M21" s="36">
        <f>VLOOKUP($A21,[1]T4_data!$A:$M,13,FALSE)</f>
        <v>3.69</v>
      </c>
      <c r="O21" s="29" t="str">
        <f t="shared" si="3"/>
        <v>4.9</v>
      </c>
      <c r="P21" s="30" t="str">
        <f t="shared" si="3"/>
        <v>6.6</v>
      </c>
      <c r="Q21" s="30" t="str">
        <f t="shared" si="3"/>
        <v>9.9</v>
      </c>
      <c r="R21" s="30" t="str">
        <f t="shared" si="3"/>
        <v>13.6</v>
      </c>
      <c r="S21" s="30" t="str">
        <f t="shared" si="3"/>
        <v>3.9</v>
      </c>
      <c r="T21" s="30" t="str">
        <f t="shared" si="3"/>
        <v>3.5</v>
      </c>
      <c r="U21" s="30" t="str">
        <f t="shared" si="3"/>
        <v>3.7</v>
      </c>
      <c r="V21" s="31" t="str">
        <f t="shared" si="3"/>
        <v>3.7</v>
      </c>
    </row>
    <row r="22" spans="1:22" s="28" customFormat="1" ht="23.25" customHeight="1">
      <c r="A22" s="32" t="s">
        <v>19</v>
      </c>
      <c r="B22" s="33">
        <f>VLOOKUP($A22,[1]T4_data!$A:$M,3,FALSE)</f>
        <v>24205.09</v>
      </c>
      <c r="C22" s="34">
        <v>2265.6999999999998</v>
      </c>
      <c r="D22" s="34">
        <f>VLOOKUP($A22,[1]T4_data!$A:$M,4,FALSE)</f>
        <v>2185.6</v>
      </c>
      <c r="E22" s="34">
        <f>VLOOKUP($A22,[1]T4_data!$A:$M,5,FALSE)</f>
        <v>12882.41</v>
      </c>
      <c r="F22" s="35">
        <f>VLOOKUP($A22,[1]T4_data!$A:$M,7,FALSE)</f>
        <v>10.23</v>
      </c>
      <c r="G22" s="35">
        <v>16.59</v>
      </c>
      <c r="H22" s="35">
        <f>VLOOKUP($A22,[1]T4_data!$A:$M,8,FALSE)</f>
        <v>11.92</v>
      </c>
      <c r="I22" s="35">
        <f>VLOOKUP($A22,[1]T4_data!$A:$M,9,FALSE)</f>
        <v>9.36</v>
      </c>
      <c r="J22" s="35">
        <f>VLOOKUP($A22,[1]T4_data!$A:$M,11,FALSE)</f>
        <v>8.0500000000000007</v>
      </c>
      <c r="K22" s="35">
        <v>7.3</v>
      </c>
      <c r="L22" s="36">
        <f>VLOOKUP($A22,[1]T4_data!$A:$M,12,FALSE)</f>
        <v>7.63</v>
      </c>
      <c r="M22" s="36">
        <f>VLOOKUP($A22,[1]T4_data!$A:$M,13,FALSE)</f>
        <v>7.72</v>
      </c>
      <c r="O22" s="29" t="str">
        <f t="shared" si="3"/>
        <v>10.2</v>
      </c>
      <c r="P22" s="30" t="str">
        <f t="shared" si="3"/>
        <v>16.6</v>
      </c>
      <c r="Q22" s="30" t="str">
        <f t="shared" si="3"/>
        <v>11.9</v>
      </c>
      <c r="R22" s="30" t="str">
        <f t="shared" si="3"/>
        <v>9.4</v>
      </c>
      <c r="S22" s="30" t="str">
        <f t="shared" si="3"/>
        <v>8.1</v>
      </c>
      <c r="T22" s="30" t="str">
        <f t="shared" si="3"/>
        <v>7.3</v>
      </c>
      <c r="U22" s="30" t="str">
        <f t="shared" si="3"/>
        <v>7.6</v>
      </c>
      <c r="V22" s="31" t="str">
        <f t="shared" si="3"/>
        <v>7.7</v>
      </c>
    </row>
    <row r="23" spans="1:22" s="28" customFormat="1" ht="23.25" customHeight="1">
      <c r="A23" s="23" t="s">
        <v>20</v>
      </c>
      <c r="B23" s="24">
        <f>VLOOKUP($A23,[1]T4_data!$A:$M,3,FALSE)</f>
        <v>87886.5</v>
      </c>
      <c r="C23" s="25">
        <v>8618.16</v>
      </c>
      <c r="D23" s="25">
        <f>VLOOKUP($A23,[1]T4_data!$A:$M,4,FALSE)</f>
        <v>7648.81</v>
      </c>
      <c r="E23" s="25">
        <f>VLOOKUP($A23,[1]T4_data!$A:$M,5,FALSE)</f>
        <v>47388.11</v>
      </c>
      <c r="F23" s="26">
        <f>VLOOKUP($A23,[1]T4_data!$A:$M,7,FALSE)</f>
        <v>4.6399999999999997</v>
      </c>
      <c r="G23" s="26">
        <v>18.57</v>
      </c>
      <c r="H23" s="26">
        <f>VLOOKUP($A23,[1]T4_data!$A:$M,8,FALSE)</f>
        <v>1.03</v>
      </c>
      <c r="I23" s="26">
        <f>VLOOKUP($A23,[1]T4_data!$A:$M,9,FALSE)</f>
        <v>10.47</v>
      </c>
      <c r="J23" s="26">
        <f>VLOOKUP($A23,[1]T4_data!$A:$M,11,FALSE)</f>
        <v>29.24</v>
      </c>
      <c r="K23" s="26">
        <v>27.76</v>
      </c>
      <c r="L23" s="27">
        <f>VLOOKUP($A23,[1]T4_data!$A:$M,12,FALSE)</f>
        <v>26.7</v>
      </c>
      <c r="M23" s="27">
        <f>VLOOKUP($A23,[1]T4_data!$A:$M,13,FALSE)</f>
        <v>28.4</v>
      </c>
      <c r="O23" s="29" t="str">
        <f t="shared" si="3"/>
        <v>4.6</v>
      </c>
      <c r="P23" s="30" t="str">
        <f t="shared" si="3"/>
        <v>18.6</v>
      </c>
      <c r="Q23" s="30" t="str">
        <f t="shared" si="3"/>
        <v>1.0</v>
      </c>
      <c r="R23" s="30" t="str">
        <f t="shared" si="3"/>
        <v>10.5</v>
      </c>
      <c r="S23" s="30" t="str">
        <f t="shared" si="3"/>
        <v>29.2</v>
      </c>
      <c r="T23" s="30" t="str">
        <f t="shared" si="3"/>
        <v>27.8</v>
      </c>
      <c r="U23" s="30" t="str">
        <f t="shared" si="3"/>
        <v>26.7</v>
      </c>
      <c r="V23" s="31" t="str">
        <f t="shared" si="3"/>
        <v>28.4</v>
      </c>
    </row>
    <row r="24" spans="1:22" s="28" customFormat="1" ht="23.25" customHeight="1">
      <c r="A24" s="32" t="s">
        <v>21</v>
      </c>
      <c r="B24" s="33">
        <f>VLOOKUP($A24,[1]T4_data!$A:$M,3,FALSE)</f>
        <v>14203.68</v>
      </c>
      <c r="C24" s="34">
        <v>1496.15</v>
      </c>
      <c r="D24" s="34">
        <f>VLOOKUP($A24,[1]T4_data!$A:$M,4,FALSE)</f>
        <v>1340.48</v>
      </c>
      <c r="E24" s="34">
        <f>VLOOKUP($A24,[1]T4_data!$A:$M,5,FALSE)</f>
        <v>9599.35</v>
      </c>
      <c r="F24" s="35">
        <f>VLOOKUP($A24,[1]T4_data!$A:$M,7,FALSE)</f>
        <v>13.07</v>
      </c>
      <c r="G24" s="35">
        <v>22.28</v>
      </c>
      <c r="H24" s="35">
        <f>VLOOKUP($A24,[1]T4_data!$A:$M,8,FALSE)</f>
        <v>20.079999999999998</v>
      </c>
      <c r="I24" s="35">
        <f>VLOOKUP($A24,[1]T4_data!$A:$M,9,FALSE)</f>
        <v>46.46</v>
      </c>
      <c r="J24" s="35">
        <f>VLOOKUP($A24,[1]T4_data!$A:$M,11,FALSE)</f>
        <v>4.7300000000000004</v>
      </c>
      <c r="K24" s="35">
        <v>4.82</v>
      </c>
      <c r="L24" s="36">
        <f>VLOOKUP($A24,[1]T4_data!$A:$M,12,FALSE)</f>
        <v>4.68</v>
      </c>
      <c r="M24" s="36">
        <f>VLOOKUP($A24,[1]T4_data!$A:$M,13,FALSE)</f>
        <v>5.75</v>
      </c>
      <c r="O24" s="29" t="str">
        <f t="shared" si="3"/>
        <v>13.1</v>
      </c>
      <c r="P24" s="30" t="str">
        <f t="shared" si="3"/>
        <v>22.3</v>
      </c>
      <c r="Q24" s="30" t="str">
        <f t="shared" si="3"/>
        <v>20.1</v>
      </c>
      <c r="R24" s="30" t="str">
        <f t="shared" si="3"/>
        <v>46.5</v>
      </c>
      <c r="S24" s="30" t="str">
        <f t="shared" si="3"/>
        <v>4.7</v>
      </c>
      <c r="T24" s="30" t="str">
        <f t="shared" si="3"/>
        <v>4.8</v>
      </c>
      <c r="U24" s="30" t="str">
        <f t="shared" si="3"/>
        <v>4.7</v>
      </c>
      <c r="V24" s="31" t="str">
        <f t="shared" si="3"/>
        <v>5.8</v>
      </c>
    </row>
    <row r="25" spans="1:22" s="28" customFormat="1" ht="23.25" customHeight="1">
      <c r="A25" s="32" t="s">
        <v>22</v>
      </c>
      <c r="B25" s="33">
        <f>VLOOKUP($A25,[1]T4_data!$A:$M,3,FALSE)</f>
        <v>11755.12</v>
      </c>
      <c r="C25" s="34">
        <v>1270.56</v>
      </c>
      <c r="D25" s="34">
        <f>VLOOKUP($A25,[1]T4_data!$A:$M,4,FALSE)</f>
        <v>1114.31</v>
      </c>
      <c r="E25" s="34">
        <f>VLOOKUP($A25,[1]T4_data!$A:$M,5,FALSE)</f>
        <v>8318.64</v>
      </c>
      <c r="F25" s="35">
        <f>VLOOKUP($A25,[1]T4_data!$A:$M,7,FALSE)</f>
        <v>16.2</v>
      </c>
      <c r="G25" s="35">
        <v>27.5</v>
      </c>
      <c r="H25" s="35">
        <f>VLOOKUP($A25,[1]T4_data!$A:$M,8,FALSE)</f>
        <v>20.91</v>
      </c>
      <c r="I25" s="35">
        <f>VLOOKUP($A25,[1]T4_data!$A:$M,9,FALSE)</f>
        <v>54.12</v>
      </c>
      <c r="J25" s="35">
        <f>VLOOKUP($A25,[1]T4_data!$A:$M,11,FALSE)</f>
        <v>3.91</v>
      </c>
      <c r="K25" s="35">
        <v>4.09</v>
      </c>
      <c r="L25" s="36">
        <f>VLOOKUP($A25,[1]T4_data!$A:$M,12,FALSE)</f>
        <v>3.89</v>
      </c>
      <c r="M25" s="36">
        <f>VLOOKUP($A25,[1]T4_data!$A:$M,13,FALSE)</f>
        <v>4.99</v>
      </c>
      <c r="O25" s="29" t="str">
        <f t="shared" si="3"/>
        <v>16.2</v>
      </c>
      <c r="P25" s="30" t="str">
        <f t="shared" si="3"/>
        <v>27.5</v>
      </c>
      <c r="Q25" s="30" t="str">
        <f t="shared" si="3"/>
        <v>20.9</v>
      </c>
      <c r="R25" s="30" t="str">
        <f t="shared" si="3"/>
        <v>54.1</v>
      </c>
      <c r="S25" s="30" t="str">
        <f t="shared" si="3"/>
        <v>3.9</v>
      </c>
      <c r="T25" s="30" t="str">
        <f t="shared" si="3"/>
        <v>4.1</v>
      </c>
      <c r="U25" s="30" t="str">
        <f t="shared" si="3"/>
        <v>3.9</v>
      </c>
      <c r="V25" s="31" t="str">
        <f t="shared" si="3"/>
        <v>5.0</v>
      </c>
    </row>
    <row r="26" spans="1:22" s="28" customFormat="1" ht="23.25" customHeight="1">
      <c r="A26" s="32" t="s">
        <v>23</v>
      </c>
      <c r="B26" s="33">
        <f>VLOOKUP($A26,[1]T4_data!$A:$M,3,FALSE)</f>
        <v>932.26</v>
      </c>
      <c r="C26" s="34">
        <v>93.65</v>
      </c>
      <c r="D26" s="34">
        <f>VLOOKUP($A26,[1]T4_data!$A:$M,4,FALSE)</f>
        <v>96.04</v>
      </c>
      <c r="E26" s="34">
        <f>VLOOKUP($A26,[1]T4_data!$A:$M,5,FALSE)</f>
        <v>556.77</v>
      </c>
      <c r="F26" s="35">
        <f>VLOOKUP($A26,[1]T4_data!$A:$M,7,FALSE)</f>
        <v>9.11</v>
      </c>
      <c r="G26" s="35">
        <v>9.93</v>
      </c>
      <c r="H26" s="35">
        <f>VLOOKUP($A26,[1]T4_data!$A:$M,8,FALSE)</f>
        <v>30.72</v>
      </c>
      <c r="I26" s="35">
        <f>VLOOKUP($A26,[1]T4_data!$A:$M,9,FALSE)</f>
        <v>22.55</v>
      </c>
      <c r="J26" s="35">
        <f>VLOOKUP($A26,[1]T4_data!$A:$M,11,FALSE)</f>
        <v>0.31</v>
      </c>
      <c r="K26" s="35">
        <v>0.3</v>
      </c>
      <c r="L26" s="36">
        <f>VLOOKUP($A26,[1]T4_data!$A:$M,12,FALSE)</f>
        <v>0.34</v>
      </c>
      <c r="M26" s="36">
        <f>VLOOKUP($A26,[1]T4_data!$A:$M,13,FALSE)</f>
        <v>0.33</v>
      </c>
      <c r="O26" s="29" t="str">
        <f t="shared" si="3"/>
        <v>9.1</v>
      </c>
      <c r="P26" s="30" t="str">
        <f t="shared" si="3"/>
        <v>9.9</v>
      </c>
      <c r="Q26" s="30" t="str">
        <f t="shared" si="3"/>
        <v>30.7</v>
      </c>
      <c r="R26" s="30" t="str">
        <f t="shared" si="3"/>
        <v>22.6</v>
      </c>
      <c r="S26" s="30" t="str">
        <f t="shared" si="3"/>
        <v>0.3</v>
      </c>
      <c r="T26" s="30" t="str">
        <f t="shared" si="3"/>
        <v>0.3</v>
      </c>
      <c r="U26" s="30" t="str">
        <f t="shared" si="3"/>
        <v>0.3</v>
      </c>
      <c r="V26" s="31" t="str">
        <f t="shared" si="3"/>
        <v>0.3</v>
      </c>
    </row>
    <row r="27" spans="1:22" s="28" customFormat="1" ht="23.25" customHeight="1">
      <c r="A27" s="32" t="s">
        <v>24</v>
      </c>
      <c r="B27" s="33">
        <f>VLOOKUP($A27,[1]T4_data!$A:$M,3,FALSE)</f>
        <v>1045.46</v>
      </c>
      <c r="C27" s="34">
        <v>74.52</v>
      </c>
      <c r="D27" s="34">
        <f>VLOOKUP($A27,[1]T4_data!$A:$M,4,FALSE)</f>
        <v>69.349999999999994</v>
      </c>
      <c r="E27" s="34">
        <f>VLOOKUP($A27,[1]T4_data!$A:$M,5,FALSE)</f>
        <v>413.22</v>
      </c>
      <c r="F27" s="35">
        <f>VLOOKUP($A27,[1]T4_data!$A:$M,7,FALSE)</f>
        <v>-8.35</v>
      </c>
      <c r="G27" s="35">
        <v>-30.12</v>
      </c>
      <c r="H27" s="35">
        <f>VLOOKUP($A27,[1]T4_data!$A:$M,8,FALSE)</f>
        <v>-22.09</v>
      </c>
      <c r="I27" s="35">
        <f>VLOOKUP($A27,[1]T4_data!$A:$M,9,FALSE)</f>
        <v>-16.86</v>
      </c>
      <c r="J27" s="35">
        <f>VLOOKUP($A27,[1]T4_data!$A:$M,11,FALSE)</f>
        <v>0.35</v>
      </c>
      <c r="K27" s="35">
        <v>0.24</v>
      </c>
      <c r="L27" s="36">
        <f>VLOOKUP($A27,[1]T4_data!$A:$M,12,FALSE)</f>
        <v>0.24</v>
      </c>
      <c r="M27" s="36">
        <f>VLOOKUP($A27,[1]T4_data!$A:$M,13,FALSE)</f>
        <v>0.25</v>
      </c>
      <c r="O27" s="29" t="str">
        <f t="shared" si="3"/>
        <v>-8.4</v>
      </c>
      <c r="P27" s="30" t="str">
        <f t="shared" si="3"/>
        <v>-30.1</v>
      </c>
      <c r="Q27" s="30" t="str">
        <f t="shared" si="3"/>
        <v>-22.1</v>
      </c>
      <c r="R27" s="30" t="str">
        <f t="shared" si="3"/>
        <v>-16.9</v>
      </c>
      <c r="S27" s="30" t="str">
        <f t="shared" si="3"/>
        <v>0.4</v>
      </c>
      <c r="T27" s="30" t="str">
        <f t="shared" si="3"/>
        <v>0.2</v>
      </c>
      <c r="U27" s="30" t="str">
        <f t="shared" si="3"/>
        <v>0.2</v>
      </c>
      <c r="V27" s="31" t="str">
        <f t="shared" si="3"/>
        <v>0.3</v>
      </c>
    </row>
    <row r="28" spans="1:22" s="28" customFormat="1" ht="23.25" customHeight="1">
      <c r="A28" s="32" t="s">
        <v>25</v>
      </c>
      <c r="B28" s="33">
        <f>VLOOKUP($A28,[1]T4_data!$A:$M,3,FALSE)</f>
        <v>10851.39</v>
      </c>
      <c r="C28" s="34">
        <v>1307.1400000000001</v>
      </c>
      <c r="D28" s="34">
        <f>VLOOKUP($A28,[1]T4_data!$A:$M,4,FALSE)</f>
        <v>1018.65</v>
      </c>
      <c r="E28" s="34">
        <f>VLOOKUP($A28,[1]T4_data!$A:$M,5,FALSE)</f>
        <v>6166.45</v>
      </c>
      <c r="F28" s="35">
        <f>VLOOKUP($A28,[1]T4_data!$A:$M,7,FALSE)</f>
        <v>-2.2200000000000002</v>
      </c>
      <c r="G28" s="35">
        <v>45.24</v>
      </c>
      <c r="H28" s="35">
        <f>VLOOKUP($A28,[1]T4_data!$A:$M,8,FALSE)</f>
        <v>-3.19</v>
      </c>
      <c r="I28" s="35">
        <f>VLOOKUP($A28,[1]T4_data!$A:$M,9,FALSE)</f>
        <v>4.25</v>
      </c>
      <c r="J28" s="35">
        <f>VLOOKUP($A28,[1]T4_data!$A:$M,11,FALSE)</f>
        <v>3.61</v>
      </c>
      <c r="K28" s="35">
        <v>4.21</v>
      </c>
      <c r="L28" s="36">
        <f>VLOOKUP($A28,[1]T4_data!$A:$M,12,FALSE)</f>
        <v>3.56</v>
      </c>
      <c r="M28" s="36">
        <f>VLOOKUP($A28,[1]T4_data!$A:$M,13,FALSE)</f>
        <v>3.7</v>
      </c>
      <c r="O28" s="29" t="str">
        <f t="shared" si="3"/>
        <v>-2.2</v>
      </c>
      <c r="P28" s="30" t="str">
        <f t="shared" si="3"/>
        <v>45.2</v>
      </c>
      <c r="Q28" s="30" t="str">
        <f t="shared" si="3"/>
        <v>-3.2</v>
      </c>
      <c r="R28" s="30" t="str">
        <f t="shared" si="3"/>
        <v>4.3</v>
      </c>
      <c r="S28" s="30" t="str">
        <f t="shared" si="3"/>
        <v>3.6</v>
      </c>
      <c r="T28" s="30" t="str">
        <f t="shared" si="3"/>
        <v>4.2</v>
      </c>
      <c r="U28" s="30" t="str">
        <f t="shared" si="3"/>
        <v>3.6</v>
      </c>
      <c r="V28" s="31" t="str">
        <f t="shared" si="3"/>
        <v>3.7</v>
      </c>
    </row>
    <row r="29" spans="1:22" s="28" customFormat="1" ht="23.25" customHeight="1">
      <c r="A29" s="32" t="s">
        <v>26</v>
      </c>
      <c r="B29" s="33">
        <f>VLOOKUP($A29,[1]T4_data!$A:$M,3,FALSE)</f>
        <v>5937.99</v>
      </c>
      <c r="C29" s="34">
        <v>566.29999999999995</v>
      </c>
      <c r="D29" s="34">
        <f>VLOOKUP($A29,[1]T4_data!$A:$M,4,FALSE)</f>
        <v>488.26</v>
      </c>
      <c r="E29" s="34">
        <f>VLOOKUP($A29,[1]T4_data!$A:$M,5,FALSE)</f>
        <v>3016.09</v>
      </c>
      <c r="F29" s="35">
        <f>VLOOKUP($A29,[1]T4_data!$A:$M,7,FALSE)</f>
        <v>-2.2200000000000002</v>
      </c>
      <c r="G29" s="35">
        <v>4.4400000000000004</v>
      </c>
      <c r="H29" s="35">
        <f>VLOOKUP($A29,[1]T4_data!$A:$M,8,FALSE)</f>
        <v>-4.3899999999999997</v>
      </c>
      <c r="I29" s="35">
        <f>VLOOKUP($A29,[1]T4_data!$A:$M,9,FALSE)</f>
        <v>-0.27</v>
      </c>
      <c r="J29" s="35">
        <f>VLOOKUP($A29,[1]T4_data!$A:$M,11,FALSE)</f>
        <v>1.98</v>
      </c>
      <c r="K29" s="35">
        <v>1.82</v>
      </c>
      <c r="L29" s="36">
        <f>VLOOKUP($A29,[1]T4_data!$A:$M,12,FALSE)</f>
        <v>1.7</v>
      </c>
      <c r="M29" s="36">
        <f>VLOOKUP($A29,[1]T4_data!$A:$M,13,FALSE)</f>
        <v>1.81</v>
      </c>
      <c r="O29" s="29" t="str">
        <f t="shared" si="3"/>
        <v>-2.2</v>
      </c>
      <c r="P29" s="30" t="str">
        <f t="shared" si="3"/>
        <v>4.4</v>
      </c>
      <c r="Q29" s="30" t="str">
        <f t="shared" si="3"/>
        <v>-4.4</v>
      </c>
      <c r="R29" s="30" t="str">
        <f t="shared" si="3"/>
        <v>-0.3</v>
      </c>
      <c r="S29" s="30" t="str">
        <f t="shared" si="3"/>
        <v>2.0</v>
      </c>
      <c r="T29" s="30" t="str">
        <f t="shared" si="3"/>
        <v>1.8</v>
      </c>
      <c r="U29" s="30" t="str">
        <f t="shared" si="3"/>
        <v>1.7</v>
      </c>
      <c r="V29" s="31" t="str">
        <f t="shared" si="3"/>
        <v>1.8</v>
      </c>
    </row>
    <row r="30" spans="1:22" s="28" customFormat="1" ht="23.25" customHeight="1">
      <c r="A30" s="32" t="s">
        <v>27</v>
      </c>
      <c r="B30" s="33">
        <f>VLOOKUP($A30,[1]T4_data!$A:$M,3,FALSE)</f>
        <v>4756.8999999999996</v>
      </c>
      <c r="C30" s="34">
        <v>456.63</v>
      </c>
      <c r="D30" s="34">
        <f>VLOOKUP($A30,[1]T4_data!$A:$M,4,FALSE)</f>
        <v>490.86</v>
      </c>
      <c r="E30" s="34">
        <f>VLOOKUP($A30,[1]T4_data!$A:$M,5,FALSE)</f>
        <v>2733.29</v>
      </c>
      <c r="F30" s="35">
        <f>VLOOKUP($A30,[1]T4_data!$A:$M,7,FALSE)</f>
        <v>-1.19</v>
      </c>
      <c r="G30" s="35">
        <v>-12.23</v>
      </c>
      <c r="H30" s="35">
        <f>VLOOKUP($A30,[1]T4_data!$A:$M,8,FALSE)</f>
        <v>30.59</v>
      </c>
      <c r="I30" s="35">
        <f>VLOOKUP($A30,[1]T4_data!$A:$M,9,FALSE)</f>
        <v>16.34</v>
      </c>
      <c r="J30" s="35">
        <f>VLOOKUP($A30,[1]T4_data!$A:$M,11,FALSE)</f>
        <v>1.58</v>
      </c>
      <c r="K30" s="35">
        <v>1.47</v>
      </c>
      <c r="L30" s="36">
        <f>VLOOKUP($A30,[1]T4_data!$A:$M,12,FALSE)</f>
        <v>1.71</v>
      </c>
      <c r="M30" s="36">
        <f>VLOOKUP($A30,[1]T4_data!$A:$M,13,FALSE)</f>
        <v>1.64</v>
      </c>
      <c r="O30" s="29" t="str">
        <f t="shared" si="3"/>
        <v>-1.2</v>
      </c>
      <c r="P30" s="30" t="str">
        <f t="shared" si="3"/>
        <v>-12.2</v>
      </c>
      <c r="Q30" s="30" t="str">
        <f t="shared" si="3"/>
        <v>30.6</v>
      </c>
      <c r="R30" s="30" t="str">
        <f t="shared" si="3"/>
        <v>16.3</v>
      </c>
      <c r="S30" s="30" t="str">
        <f t="shared" si="3"/>
        <v>1.6</v>
      </c>
      <c r="T30" s="30" t="str">
        <f t="shared" si="3"/>
        <v>1.5</v>
      </c>
      <c r="U30" s="30" t="str">
        <f t="shared" si="3"/>
        <v>1.7</v>
      </c>
      <c r="V30" s="31" t="str">
        <f t="shared" si="3"/>
        <v>1.6</v>
      </c>
    </row>
    <row r="31" spans="1:22" s="28" customFormat="1" ht="23.25" customHeight="1">
      <c r="A31" s="32" t="s">
        <v>28</v>
      </c>
      <c r="B31" s="33">
        <f>VLOOKUP($A31,[1]T4_data!$A:$M,3,FALSE)</f>
        <v>14354.19</v>
      </c>
      <c r="C31" s="34">
        <v>1248.8499999999999</v>
      </c>
      <c r="D31" s="34">
        <f>VLOOKUP($A31,[1]T4_data!$A:$M,4,FALSE)</f>
        <v>1074.5899999999999</v>
      </c>
      <c r="E31" s="34">
        <f>VLOOKUP($A31,[1]T4_data!$A:$M,5,FALSE)</f>
        <v>6550.19</v>
      </c>
      <c r="F31" s="35">
        <f>VLOOKUP($A31,[1]T4_data!$A:$M,7,FALSE)</f>
        <v>2.14</v>
      </c>
      <c r="G31" s="35">
        <v>8.42</v>
      </c>
      <c r="H31" s="35">
        <f>VLOOKUP($A31,[1]T4_data!$A:$M,8,FALSE)</f>
        <v>-14.08</v>
      </c>
      <c r="I31" s="35">
        <f>VLOOKUP($A31,[1]T4_data!$A:$M,9,FALSE)</f>
        <v>-9.6999999999999993</v>
      </c>
      <c r="J31" s="35">
        <f>VLOOKUP($A31,[1]T4_data!$A:$M,11,FALSE)</f>
        <v>4.78</v>
      </c>
      <c r="K31" s="35">
        <v>4.0199999999999996</v>
      </c>
      <c r="L31" s="36">
        <f>VLOOKUP($A31,[1]T4_data!$A:$M,12,FALSE)</f>
        <v>3.75</v>
      </c>
      <c r="M31" s="36">
        <f>VLOOKUP($A31,[1]T4_data!$A:$M,13,FALSE)</f>
        <v>3.93</v>
      </c>
      <c r="O31" s="29" t="str">
        <f t="shared" si="3"/>
        <v>2.1</v>
      </c>
      <c r="P31" s="30" t="str">
        <f t="shared" si="3"/>
        <v>8.4</v>
      </c>
      <c r="Q31" s="30" t="str">
        <f t="shared" si="3"/>
        <v>-14.1</v>
      </c>
      <c r="R31" s="30" t="str">
        <f t="shared" si="3"/>
        <v>-9.7</v>
      </c>
      <c r="S31" s="30" t="str">
        <f t="shared" si="3"/>
        <v>4.8</v>
      </c>
      <c r="T31" s="30" t="str">
        <f t="shared" si="3"/>
        <v>4.0</v>
      </c>
      <c r="U31" s="30" t="str">
        <f t="shared" si="3"/>
        <v>3.8</v>
      </c>
      <c r="V31" s="31" t="str">
        <f t="shared" si="3"/>
        <v>3.9</v>
      </c>
    </row>
    <row r="32" spans="1:22" s="28" customFormat="1" ht="23.25" customHeight="1">
      <c r="A32" s="32" t="s">
        <v>29</v>
      </c>
      <c r="B32" s="33">
        <f>VLOOKUP($A32,[1]T4_data!$A:$M,3,FALSE)</f>
        <v>11842.92</v>
      </c>
      <c r="C32" s="34">
        <v>1170.21</v>
      </c>
      <c r="D32" s="34">
        <f>VLOOKUP($A32,[1]T4_data!$A:$M,4,FALSE)</f>
        <v>965.98</v>
      </c>
      <c r="E32" s="34">
        <f>VLOOKUP($A32,[1]T4_data!$A:$M,5,FALSE)</f>
        <v>6092.86</v>
      </c>
      <c r="F32" s="35">
        <f>VLOOKUP($A32,[1]T4_data!$A:$M,7,FALSE)</f>
        <v>3.76</v>
      </c>
      <c r="G32" s="35">
        <v>22.79</v>
      </c>
      <c r="H32" s="35">
        <f>VLOOKUP($A32,[1]T4_data!$A:$M,8,FALSE)</f>
        <v>-4.5199999999999996</v>
      </c>
      <c r="I32" s="35">
        <f>VLOOKUP($A32,[1]T4_data!$A:$M,9,FALSE)</f>
        <v>5.9</v>
      </c>
      <c r="J32" s="35">
        <f>VLOOKUP($A32,[1]T4_data!$A:$M,11,FALSE)</f>
        <v>3.94</v>
      </c>
      <c r="K32" s="35">
        <v>3.77</v>
      </c>
      <c r="L32" s="36">
        <f>VLOOKUP($A32,[1]T4_data!$A:$M,12,FALSE)</f>
        <v>3.37</v>
      </c>
      <c r="M32" s="36">
        <f>VLOOKUP($A32,[1]T4_data!$A:$M,13,FALSE)</f>
        <v>3.65</v>
      </c>
      <c r="O32" s="29" t="str">
        <f t="shared" si="3"/>
        <v>3.8</v>
      </c>
      <c r="P32" s="30" t="str">
        <f t="shared" si="3"/>
        <v>22.8</v>
      </c>
      <c r="Q32" s="30" t="str">
        <f t="shared" si="3"/>
        <v>-4.5</v>
      </c>
      <c r="R32" s="30" t="str">
        <f t="shared" si="3"/>
        <v>5.9</v>
      </c>
      <c r="S32" s="30" t="str">
        <f t="shared" si="3"/>
        <v>3.9</v>
      </c>
      <c r="T32" s="30" t="str">
        <f t="shared" si="3"/>
        <v>3.8</v>
      </c>
      <c r="U32" s="30" t="str">
        <f t="shared" si="3"/>
        <v>3.4</v>
      </c>
      <c r="V32" s="31" t="str">
        <f t="shared" si="3"/>
        <v>3.7</v>
      </c>
    </row>
    <row r="33" spans="1:22" s="28" customFormat="1" ht="23.25" customHeight="1">
      <c r="A33" s="32" t="s">
        <v>30</v>
      </c>
      <c r="B33" s="33">
        <f>VLOOKUP($A33,[1]T4_data!$A:$M,3,FALSE)</f>
        <v>3641.14</v>
      </c>
      <c r="C33" s="34">
        <v>393.02</v>
      </c>
      <c r="D33" s="34">
        <f>VLOOKUP($A33,[1]T4_data!$A:$M,4,FALSE)</f>
        <v>295.36</v>
      </c>
      <c r="E33" s="34">
        <f>VLOOKUP($A33,[1]T4_data!$A:$M,5,FALSE)</f>
        <v>2030.97</v>
      </c>
      <c r="F33" s="35">
        <f>VLOOKUP($A33,[1]T4_data!$A:$M,7,FALSE)</f>
        <v>9.84</v>
      </c>
      <c r="G33" s="35">
        <v>33.11</v>
      </c>
      <c r="H33" s="35">
        <f>VLOOKUP($A33,[1]T4_data!$A:$M,8,FALSE)</f>
        <v>4.4800000000000004</v>
      </c>
      <c r="I33" s="35">
        <f>VLOOKUP($A33,[1]T4_data!$A:$M,9,FALSE)</f>
        <v>17.690000000000001</v>
      </c>
      <c r="J33" s="35">
        <f>VLOOKUP($A33,[1]T4_data!$A:$M,11,FALSE)</f>
        <v>1.21</v>
      </c>
      <c r="K33" s="35">
        <v>1.27</v>
      </c>
      <c r="L33" s="36">
        <f>VLOOKUP($A33,[1]T4_data!$A:$M,12,FALSE)</f>
        <v>1.03</v>
      </c>
      <c r="M33" s="36">
        <f>VLOOKUP($A33,[1]T4_data!$A:$M,13,FALSE)</f>
        <v>1.22</v>
      </c>
      <c r="O33" s="29" t="str">
        <f t="shared" si="3"/>
        <v>9.8</v>
      </c>
      <c r="P33" s="30" t="str">
        <f t="shared" si="3"/>
        <v>33.1</v>
      </c>
      <c r="Q33" s="30" t="str">
        <f t="shared" si="3"/>
        <v>4.5</v>
      </c>
      <c r="R33" s="30" t="str">
        <f t="shared" si="3"/>
        <v>17.7</v>
      </c>
      <c r="S33" s="30" t="str">
        <f t="shared" si="3"/>
        <v>1.2</v>
      </c>
      <c r="T33" s="30" t="str">
        <f t="shared" si="3"/>
        <v>1.3</v>
      </c>
      <c r="U33" s="30" t="str">
        <f t="shared" si="3"/>
        <v>1.0</v>
      </c>
      <c r="V33" s="31" t="str">
        <f t="shared" si="3"/>
        <v>1.2</v>
      </c>
    </row>
    <row r="34" spans="1:22" s="28" customFormat="1" ht="23.25" customHeight="1">
      <c r="A34" s="32" t="s">
        <v>31</v>
      </c>
      <c r="B34" s="33">
        <f>VLOOKUP($A34,[1]T4_data!$A:$M,3,FALSE)</f>
        <v>2850.47</v>
      </c>
      <c r="C34" s="34">
        <v>250.14</v>
      </c>
      <c r="D34" s="34">
        <f>VLOOKUP($A34,[1]T4_data!$A:$M,4,FALSE)</f>
        <v>211.75</v>
      </c>
      <c r="E34" s="34">
        <f>VLOOKUP($A34,[1]T4_data!$A:$M,5,FALSE)</f>
        <v>1250.8499999999999</v>
      </c>
      <c r="F34" s="35">
        <f>VLOOKUP($A34,[1]T4_data!$A:$M,7,FALSE)</f>
        <v>4.33</v>
      </c>
      <c r="G34" s="35">
        <v>3.9</v>
      </c>
      <c r="H34" s="35">
        <f>VLOOKUP($A34,[1]T4_data!$A:$M,8,FALSE)</f>
        <v>-17.21</v>
      </c>
      <c r="I34" s="35">
        <f>VLOOKUP($A34,[1]T4_data!$A:$M,9,FALSE)</f>
        <v>-12.07</v>
      </c>
      <c r="J34" s="35">
        <f>VLOOKUP($A34,[1]T4_data!$A:$M,11,FALSE)</f>
        <v>0.95</v>
      </c>
      <c r="K34" s="35">
        <v>0.81</v>
      </c>
      <c r="L34" s="36">
        <f>VLOOKUP($A34,[1]T4_data!$A:$M,12,FALSE)</f>
        <v>0.74</v>
      </c>
      <c r="M34" s="36">
        <f>VLOOKUP($A34,[1]T4_data!$A:$M,13,FALSE)</f>
        <v>0.75</v>
      </c>
      <c r="O34" s="29" t="str">
        <f t="shared" si="3"/>
        <v>4.3</v>
      </c>
      <c r="P34" s="30" t="str">
        <f t="shared" si="3"/>
        <v>3.9</v>
      </c>
      <c r="Q34" s="30" t="str">
        <f t="shared" si="3"/>
        <v>-17.2</v>
      </c>
      <c r="R34" s="30" t="str">
        <f t="shared" si="3"/>
        <v>-12.1</v>
      </c>
      <c r="S34" s="30" t="str">
        <f t="shared" si="3"/>
        <v>1.0</v>
      </c>
      <c r="T34" s="30" t="str">
        <f t="shared" si="3"/>
        <v>0.8</v>
      </c>
      <c r="U34" s="30" t="str">
        <f t="shared" si="3"/>
        <v>0.7</v>
      </c>
      <c r="V34" s="31" t="str">
        <f t="shared" si="3"/>
        <v>0.8</v>
      </c>
    </row>
    <row r="35" spans="1:22" s="28" customFormat="1" ht="23.25" customHeight="1">
      <c r="A35" s="32" t="s">
        <v>32</v>
      </c>
      <c r="B35" s="33">
        <f>VLOOKUP($A35,[1]T4_data!$A:$M,3,FALSE)</f>
        <v>7028.65</v>
      </c>
      <c r="C35" s="34">
        <v>602.03</v>
      </c>
      <c r="D35" s="34">
        <f>VLOOKUP($A35,[1]T4_data!$A:$M,4,FALSE)</f>
        <v>594.1</v>
      </c>
      <c r="E35" s="34">
        <f>VLOOKUP($A35,[1]T4_data!$A:$M,5,FALSE)</f>
        <v>3354.83</v>
      </c>
      <c r="F35" s="35">
        <f>VLOOKUP($A35,[1]T4_data!$A:$M,7,FALSE)</f>
        <v>0.51</v>
      </c>
      <c r="G35" s="35">
        <v>21.37</v>
      </c>
      <c r="H35" s="35">
        <f>VLOOKUP($A35,[1]T4_data!$A:$M,8,FALSE)</f>
        <v>-13.74</v>
      </c>
      <c r="I35" s="35">
        <f>VLOOKUP($A35,[1]T4_data!$A:$M,9,FALSE)</f>
        <v>2.19</v>
      </c>
      <c r="J35" s="35">
        <f>VLOOKUP($A35,[1]T4_data!$A:$M,11,FALSE)</f>
        <v>2.34</v>
      </c>
      <c r="K35" s="35">
        <v>1.94</v>
      </c>
      <c r="L35" s="36">
        <f>VLOOKUP($A35,[1]T4_data!$A:$M,12,FALSE)</f>
        <v>2.0699999999999998</v>
      </c>
      <c r="M35" s="36">
        <f>VLOOKUP($A35,[1]T4_data!$A:$M,13,FALSE)</f>
        <v>2.0099999999999998</v>
      </c>
      <c r="O35" s="29" t="str">
        <f t="shared" si="3"/>
        <v>0.5</v>
      </c>
      <c r="P35" s="30" t="str">
        <f t="shared" si="3"/>
        <v>21.4</v>
      </c>
      <c r="Q35" s="30" t="str">
        <f t="shared" si="3"/>
        <v>-13.7</v>
      </c>
      <c r="R35" s="30" t="str">
        <f t="shared" si="3"/>
        <v>2.2</v>
      </c>
      <c r="S35" s="30" t="str">
        <f t="shared" si="3"/>
        <v>2.3</v>
      </c>
      <c r="T35" s="30" t="str">
        <f t="shared" si="3"/>
        <v>1.9</v>
      </c>
      <c r="U35" s="30" t="str">
        <f t="shared" si="3"/>
        <v>2.1</v>
      </c>
      <c r="V35" s="31" t="str">
        <f t="shared" si="3"/>
        <v>2.0</v>
      </c>
    </row>
    <row r="36" spans="1:22" s="28" customFormat="1" ht="23.25" customHeight="1">
      <c r="A36" s="32" t="s">
        <v>33</v>
      </c>
      <c r="B36" s="33">
        <f>VLOOKUP($A36,[1]T4_data!$A:$M,3,FALSE)</f>
        <v>3065.85</v>
      </c>
      <c r="C36" s="34">
        <v>286.66000000000003</v>
      </c>
      <c r="D36" s="34">
        <f>VLOOKUP($A36,[1]T4_data!$A:$M,4,FALSE)</f>
        <v>271.67</v>
      </c>
      <c r="E36" s="34">
        <f>VLOOKUP($A36,[1]T4_data!$A:$M,5,FALSE)</f>
        <v>1526.07</v>
      </c>
      <c r="F36" s="35">
        <f>VLOOKUP($A36,[1]T4_data!$A:$M,7,FALSE)</f>
        <v>-13.12</v>
      </c>
      <c r="G36" s="35">
        <v>13.61</v>
      </c>
      <c r="H36" s="35">
        <f>VLOOKUP($A36,[1]T4_data!$A:$M,8,FALSE)</f>
        <v>-10.77</v>
      </c>
      <c r="I36" s="35">
        <f>VLOOKUP($A36,[1]T4_data!$A:$M,9,FALSE)</f>
        <v>5.18</v>
      </c>
      <c r="J36" s="35">
        <f>VLOOKUP($A36,[1]T4_data!$A:$M,11,FALSE)</f>
        <v>1.02</v>
      </c>
      <c r="K36" s="35">
        <v>0.92</v>
      </c>
      <c r="L36" s="36">
        <f>VLOOKUP($A36,[1]T4_data!$A:$M,12,FALSE)</f>
        <v>0.95</v>
      </c>
      <c r="M36" s="36">
        <f>VLOOKUP($A36,[1]T4_data!$A:$M,13,FALSE)</f>
        <v>0.91</v>
      </c>
      <c r="O36" s="29" t="str">
        <f t="shared" si="3"/>
        <v>-13.1</v>
      </c>
      <c r="P36" s="30" t="str">
        <f t="shared" si="3"/>
        <v>13.6</v>
      </c>
      <c r="Q36" s="30" t="str">
        <f t="shared" si="3"/>
        <v>-10.8</v>
      </c>
      <c r="R36" s="30" t="str">
        <f t="shared" si="3"/>
        <v>5.2</v>
      </c>
      <c r="S36" s="30" t="str">
        <f t="shared" si="3"/>
        <v>1.0</v>
      </c>
      <c r="T36" s="30" t="str">
        <f t="shared" si="3"/>
        <v>0.9</v>
      </c>
      <c r="U36" s="30" t="str">
        <f t="shared" si="3"/>
        <v>1.0</v>
      </c>
      <c r="V36" s="31" t="str">
        <f t="shared" ref="V36:V76" si="4">IF(FIXED(M36,1)="0.0",FIXED(M36,2),FIXED(M36,1))</f>
        <v>0.9</v>
      </c>
    </row>
    <row r="37" spans="1:22" s="28" customFormat="1" ht="23.25" customHeight="1">
      <c r="A37" s="32" t="s">
        <v>34</v>
      </c>
      <c r="B37" s="33">
        <f>VLOOKUP($A37,[1]T4_data!$A:$M,3,FALSE)</f>
        <v>669.67</v>
      </c>
      <c r="C37" s="34">
        <v>71.63</v>
      </c>
      <c r="D37" s="34">
        <f>VLOOKUP($A37,[1]T4_data!$A:$M,4,FALSE)</f>
        <v>60.22</v>
      </c>
      <c r="E37" s="34">
        <f>VLOOKUP($A37,[1]T4_data!$A:$M,5,FALSE)</f>
        <v>365.57</v>
      </c>
      <c r="F37" s="35">
        <f>VLOOKUP($A37,[1]T4_data!$A:$M,7,FALSE)</f>
        <v>0.26</v>
      </c>
      <c r="G37" s="35">
        <v>36.44</v>
      </c>
      <c r="H37" s="35">
        <f>VLOOKUP($A37,[1]T4_data!$A:$M,8,FALSE)</f>
        <v>20.32</v>
      </c>
      <c r="I37" s="35">
        <f>VLOOKUP($A37,[1]T4_data!$A:$M,9,FALSE)</f>
        <v>20.38</v>
      </c>
      <c r="J37" s="35">
        <f>VLOOKUP($A37,[1]T4_data!$A:$M,11,FALSE)</f>
        <v>0.22</v>
      </c>
      <c r="K37" s="35">
        <v>0.23</v>
      </c>
      <c r="L37" s="36">
        <f>VLOOKUP($A37,[1]T4_data!$A:$M,12,FALSE)</f>
        <v>0.21</v>
      </c>
      <c r="M37" s="36">
        <f>VLOOKUP($A37,[1]T4_data!$A:$M,13,FALSE)</f>
        <v>0.22</v>
      </c>
      <c r="O37" s="29" t="str">
        <f t="shared" ref="O37:U77" si="5">IF(FIXED(F37,1)="0.0",FIXED(F37,2),FIXED(F37,1))</f>
        <v>0.3</v>
      </c>
      <c r="P37" s="30" t="str">
        <f t="shared" si="5"/>
        <v>36.4</v>
      </c>
      <c r="Q37" s="30" t="str">
        <f t="shared" si="5"/>
        <v>20.3</v>
      </c>
      <c r="R37" s="30" t="str">
        <f t="shared" si="5"/>
        <v>20.4</v>
      </c>
      <c r="S37" s="30" t="str">
        <f t="shared" si="5"/>
        <v>0.2</v>
      </c>
      <c r="T37" s="30" t="str">
        <f t="shared" si="5"/>
        <v>0.2</v>
      </c>
      <c r="U37" s="30" t="str">
        <f t="shared" si="5"/>
        <v>0.2</v>
      </c>
      <c r="V37" s="31" t="str">
        <f t="shared" si="4"/>
        <v>0.2</v>
      </c>
    </row>
    <row r="38" spans="1:22" s="28" customFormat="1" ht="23.25" customHeight="1">
      <c r="A38" s="32" t="s">
        <v>35</v>
      </c>
      <c r="B38" s="33">
        <f>VLOOKUP($A38,[1]T4_data!$A:$M,3,FALSE)</f>
        <v>11340.89</v>
      </c>
      <c r="C38" s="34">
        <v>1059.17</v>
      </c>
      <c r="D38" s="34">
        <f>VLOOKUP($A38,[1]T4_data!$A:$M,4,FALSE)</f>
        <v>1009.79</v>
      </c>
      <c r="E38" s="34">
        <f>VLOOKUP($A38,[1]T4_data!$A:$M,5,FALSE)</f>
        <v>5835.39</v>
      </c>
      <c r="F38" s="35">
        <f>VLOOKUP($A38,[1]T4_data!$A:$M,7,FALSE)</f>
        <v>15.17</v>
      </c>
      <c r="G38" s="35">
        <v>15.87</v>
      </c>
      <c r="H38" s="35">
        <f>VLOOKUP($A38,[1]T4_data!$A:$M,8,FALSE)</f>
        <v>-1.58</v>
      </c>
      <c r="I38" s="35">
        <f>VLOOKUP($A38,[1]T4_data!$A:$M,9,FALSE)</f>
        <v>9.52</v>
      </c>
      <c r="J38" s="35">
        <f>VLOOKUP($A38,[1]T4_data!$A:$M,11,FALSE)</f>
        <v>3.77</v>
      </c>
      <c r="K38" s="35">
        <v>3.41</v>
      </c>
      <c r="L38" s="36">
        <f>VLOOKUP($A38,[1]T4_data!$A:$M,12,FALSE)</f>
        <v>3.52</v>
      </c>
      <c r="M38" s="36">
        <f>VLOOKUP($A38,[1]T4_data!$A:$M,13,FALSE)</f>
        <v>3.5</v>
      </c>
      <c r="O38" s="29" t="str">
        <f t="shared" si="5"/>
        <v>15.2</v>
      </c>
      <c r="P38" s="30" t="str">
        <f t="shared" si="5"/>
        <v>15.9</v>
      </c>
      <c r="Q38" s="30" t="str">
        <f t="shared" si="5"/>
        <v>-1.6</v>
      </c>
      <c r="R38" s="30" t="str">
        <f t="shared" si="5"/>
        <v>9.5</v>
      </c>
      <c r="S38" s="30" t="str">
        <f t="shared" si="5"/>
        <v>3.8</v>
      </c>
      <c r="T38" s="30" t="str">
        <f t="shared" si="5"/>
        <v>3.4</v>
      </c>
      <c r="U38" s="30" t="str">
        <f t="shared" si="5"/>
        <v>3.5</v>
      </c>
      <c r="V38" s="31" t="str">
        <f t="shared" si="4"/>
        <v>3.5</v>
      </c>
    </row>
    <row r="39" spans="1:22" s="28" customFormat="1" ht="23.25" customHeight="1">
      <c r="A39" s="32" t="s">
        <v>36</v>
      </c>
      <c r="B39" s="33">
        <f>VLOOKUP($A39,[1]T4_data!$A:$M,3,FALSE)</f>
        <v>4420.62</v>
      </c>
      <c r="C39" s="34">
        <v>426.56</v>
      </c>
      <c r="D39" s="34">
        <f>VLOOKUP($A39,[1]T4_data!$A:$M,4,FALSE)</f>
        <v>409.61</v>
      </c>
      <c r="E39" s="34">
        <f>VLOOKUP($A39,[1]T4_data!$A:$M,5,FALSE)</f>
        <v>2314.71</v>
      </c>
      <c r="F39" s="35">
        <f>VLOOKUP($A39,[1]T4_data!$A:$M,7,FALSE)</f>
        <v>19.350000000000001</v>
      </c>
      <c r="G39" s="35">
        <v>7.93</v>
      </c>
      <c r="H39" s="35">
        <f>VLOOKUP($A39,[1]T4_data!$A:$M,8,FALSE)</f>
        <v>-4.5199999999999996</v>
      </c>
      <c r="I39" s="35">
        <f>VLOOKUP($A39,[1]T4_data!$A:$M,9,FALSE)</f>
        <v>12.28</v>
      </c>
      <c r="J39" s="35">
        <f>VLOOKUP($A39,[1]T4_data!$A:$M,11,FALSE)</f>
        <v>1.47</v>
      </c>
      <c r="K39" s="35">
        <v>1.37</v>
      </c>
      <c r="L39" s="36">
        <f>VLOOKUP($A39,[1]T4_data!$A:$M,12,FALSE)</f>
        <v>1.43</v>
      </c>
      <c r="M39" s="36">
        <f>VLOOKUP($A39,[1]T4_data!$A:$M,13,FALSE)</f>
        <v>1.39</v>
      </c>
      <c r="O39" s="29" t="str">
        <f t="shared" si="5"/>
        <v>19.4</v>
      </c>
      <c r="P39" s="30" t="str">
        <f t="shared" si="5"/>
        <v>7.9</v>
      </c>
      <c r="Q39" s="30" t="str">
        <f t="shared" si="5"/>
        <v>-4.5</v>
      </c>
      <c r="R39" s="30" t="str">
        <f t="shared" si="5"/>
        <v>12.3</v>
      </c>
      <c r="S39" s="30" t="str">
        <f t="shared" si="5"/>
        <v>1.5</v>
      </c>
      <c r="T39" s="30" t="str">
        <f t="shared" si="5"/>
        <v>1.4</v>
      </c>
      <c r="U39" s="30" t="str">
        <f t="shared" si="5"/>
        <v>1.4</v>
      </c>
      <c r="V39" s="31" t="str">
        <f t="shared" si="4"/>
        <v>1.4</v>
      </c>
    </row>
    <row r="40" spans="1:22" s="28" customFormat="1" ht="23.25" customHeight="1">
      <c r="A40" s="32" t="s">
        <v>37</v>
      </c>
      <c r="B40" s="33">
        <f>VLOOKUP($A40,[1]T4_data!$A:$M,3,FALSE)</f>
        <v>1242.51</v>
      </c>
      <c r="C40" s="34">
        <v>103.92</v>
      </c>
      <c r="D40" s="34">
        <f>VLOOKUP($A40,[1]T4_data!$A:$M,4,FALSE)</f>
        <v>100.04</v>
      </c>
      <c r="E40" s="34">
        <f>VLOOKUP($A40,[1]T4_data!$A:$M,5,FALSE)</f>
        <v>720.1</v>
      </c>
      <c r="F40" s="35">
        <f>VLOOKUP($A40,[1]T4_data!$A:$M,7,FALSE)</f>
        <v>7.49</v>
      </c>
      <c r="G40" s="35">
        <v>17.96</v>
      </c>
      <c r="H40" s="35">
        <f>VLOOKUP($A40,[1]T4_data!$A:$M,8,FALSE)</f>
        <v>14.08</v>
      </c>
      <c r="I40" s="35">
        <f>VLOOKUP($A40,[1]T4_data!$A:$M,9,FALSE)</f>
        <v>20.97</v>
      </c>
      <c r="J40" s="35">
        <f>VLOOKUP($A40,[1]T4_data!$A:$M,11,FALSE)</f>
        <v>0.41</v>
      </c>
      <c r="K40" s="35">
        <v>0.33</v>
      </c>
      <c r="L40" s="36">
        <f>VLOOKUP($A40,[1]T4_data!$A:$M,12,FALSE)</f>
        <v>0.35</v>
      </c>
      <c r="M40" s="36">
        <f>VLOOKUP($A40,[1]T4_data!$A:$M,13,FALSE)</f>
        <v>0.43</v>
      </c>
      <c r="O40" s="29" t="str">
        <f t="shared" si="5"/>
        <v>7.5</v>
      </c>
      <c r="P40" s="30" t="str">
        <f t="shared" si="5"/>
        <v>18.0</v>
      </c>
      <c r="Q40" s="30" t="str">
        <f t="shared" si="5"/>
        <v>14.1</v>
      </c>
      <c r="R40" s="30" t="str">
        <f t="shared" si="5"/>
        <v>21.0</v>
      </c>
      <c r="S40" s="30" t="str">
        <f t="shared" si="5"/>
        <v>0.4</v>
      </c>
      <c r="T40" s="30" t="str">
        <f t="shared" si="5"/>
        <v>0.3</v>
      </c>
      <c r="U40" s="30" t="str">
        <f t="shared" si="5"/>
        <v>0.4</v>
      </c>
      <c r="V40" s="31" t="str">
        <f t="shared" si="4"/>
        <v>0.4</v>
      </c>
    </row>
    <row r="41" spans="1:22" s="28" customFormat="1" ht="23.25" customHeight="1">
      <c r="A41" s="32" t="s">
        <v>38</v>
      </c>
      <c r="B41" s="33">
        <f>VLOOKUP($A41,[1]T4_data!$A:$M,3,FALSE)</f>
        <v>885.46</v>
      </c>
      <c r="C41" s="34">
        <v>66.47</v>
      </c>
      <c r="D41" s="34">
        <f>VLOOKUP($A41,[1]T4_data!$A:$M,4,FALSE)</f>
        <v>68.150000000000006</v>
      </c>
      <c r="E41" s="34">
        <f>VLOOKUP($A41,[1]T4_data!$A:$M,5,FALSE)</f>
        <v>522.26</v>
      </c>
      <c r="F41" s="35">
        <f>VLOOKUP($A41,[1]T4_data!$A:$M,7,FALSE)</f>
        <v>7.87</v>
      </c>
      <c r="G41" s="35">
        <v>22.46</v>
      </c>
      <c r="H41" s="35">
        <f>VLOOKUP($A41,[1]T4_data!$A:$M,8,FALSE)</f>
        <v>34.979999999999997</v>
      </c>
      <c r="I41" s="35">
        <f>VLOOKUP($A41,[1]T4_data!$A:$M,9,FALSE)</f>
        <v>27.88</v>
      </c>
      <c r="J41" s="35">
        <f>VLOOKUP($A41,[1]T4_data!$A:$M,11,FALSE)</f>
        <v>0.28999999999999998</v>
      </c>
      <c r="K41" s="35">
        <v>0.21</v>
      </c>
      <c r="L41" s="36">
        <f>VLOOKUP($A41,[1]T4_data!$A:$M,12,FALSE)</f>
        <v>0.24</v>
      </c>
      <c r="M41" s="36">
        <f>VLOOKUP($A41,[1]T4_data!$A:$M,13,FALSE)</f>
        <v>0.31</v>
      </c>
      <c r="O41" s="29" t="str">
        <f t="shared" si="5"/>
        <v>7.9</v>
      </c>
      <c r="P41" s="30" t="str">
        <f t="shared" si="5"/>
        <v>22.5</v>
      </c>
      <c r="Q41" s="30" t="str">
        <f t="shared" si="5"/>
        <v>35.0</v>
      </c>
      <c r="R41" s="30" t="str">
        <f t="shared" si="5"/>
        <v>27.9</v>
      </c>
      <c r="S41" s="30" t="str">
        <f t="shared" si="5"/>
        <v>0.3</v>
      </c>
      <c r="T41" s="30" t="str">
        <f t="shared" si="5"/>
        <v>0.2</v>
      </c>
      <c r="U41" s="30" t="str">
        <f t="shared" si="5"/>
        <v>0.2</v>
      </c>
      <c r="V41" s="31" t="str">
        <f t="shared" si="4"/>
        <v>0.3</v>
      </c>
    </row>
    <row r="42" spans="1:22" s="28" customFormat="1" ht="23.25" customHeight="1">
      <c r="A42" s="32" t="s">
        <v>39</v>
      </c>
      <c r="B42" s="33">
        <f>VLOOKUP($A42,[1]T4_data!$A:$M,3,FALSE)</f>
        <v>2131.7199999999998</v>
      </c>
      <c r="C42" s="34">
        <v>226.03</v>
      </c>
      <c r="D42" s="34">
        <f>VLOOKUP($A42,[1]T4_data!$A:$M,4,FALSE)</f>
        <v>225.15</v>
      </c>
      <c r="E42" s="34">
        <f>VLOOKUP($A42,[1]T4_data!$A:$M,5,FALSE)</f>
        <v>1244.83</v>
      </c>
      <c r="F42" s="35">
        <f>VLOOKUP($A42,[1]T4_data!$A:$M,7,FALSE)</f>
        <v>11.97</v>
      </c>
      <c r="G42" s="35">
        <v>40.18</v>
      </c>
      <c r="H42" s="35">
        <f>VLOOKUP($A42,[1]T4_data!$A:$M,8,FALSE)</f>
        <v>40.04</v>
      </c>
      <c r="I42" s="35">
        <f>VLOOKUP($A42,[1]T4_data!$A:$M,9,FALSE)</f>
        <v>25.39</v>
      </c>
      <c r="J42" s="35">
        <f>VLOOKUP($A42,[1]T4_data!$A:$M,11,FALSE)</f>
        <v>0.71</v>
      </c>
      <c r="K42" s="35">
        <v>0.73</v>
      </c>
      <c r="L42" s="36">
        <f>VLOOKUP($A42,[1]T4_data!$A:$M,12,FALSE)</f>
        <v>0.79</v>
      </c>
      <c r="M42" s="36">
        <f>VLOOKUP($A42,[1]T4_data!$A:$M,13,FALSE)</f>
        <v>0.75</v>
      </c>
      <c r="O42" s="29" t="str">
        <f t="shared" si="5"/>
        <v>12.0</v>
      </c>
      <c r="P42" s="30" t="str">
        <f t="shared" si="5"/>
        <v>40.2</v>
      </c>
      <c r="Q42" s="30" t="str">
        <f t="shared" si="5"/>
        <v>40.0</v>
      </c>
      <c r="R42" s="30" t="str">
        <f t="shared" si="5"/>
        <v>25.4</v>
      </c>
      <c r="S42" s="30" t="str">
        <f t="shared" si="5"/>
        <v>0.7</v>
      </c>
      <c r="T42" s="30" t="str">
        <f t="shared" si="5"/>
        <v>0.7</v>
      </c>
      <c r="U42" s="30" t="str">
        <f t="shared" si="5"/>
        <v>0.8</v>
      </c>
      <c r="V42" s="31" t="str">
        <f t="shared" si="4"/>
        <v>0.8</v>
      </c>
    </row>
    <row r="43" spans="1:22" s="28" customFormat="1" ht="23.25" customHeight="1">
      <c r="A43" s="32" t="s">
        <v>40</v>
      </c>
      <c r="B43" s="33">
        <f>VLOOKUP($A43,[1]T4_data!$A:$M,3,FALSE)</f>
        <v>4195.66</v>
      </c>
      <c r="C43" s="34">
        <v>381.73</v>
      </c>
      <c r="D43" s="34">
        <f>VLOOKUP($A43,[1]T4_data!$A:$M,4,FALSE)</f>
        <v>340.91</v>
      </c>
      <c r="E43" s="34">
        <f>VLOOKUP($A43,[1]T4_data!$A:$M,5,FALSE)</f>
        <v>2074.73</v>
      </c>
      <c r="F43" s="35">
        <f>VLOOKUP($A43,[1]T4_data!$A:$M,7,FALSE)</f>
        <v>2.99</v>
      </c>
      <c r="G43" s="35">
        <v>20.04</v>
      </c>
      <c r="H43" s="35">
        <f>VLOOKUP($A43,[1]T4_data!$A:$M,8,FALSE)</f>
        <v>17.579999999999998</v>
      </c>
      <c r="I43" s="35">
        <f>VLOOKUP($A43,[1]T4_data!$A:$M,9,FALSE)</f>
        <v>12.37</v>
      </c>
      <c r="J43" s="35">
        <f>VLOOKUP($A43,[1]T4_data!$A:$M,11,FALSE)</f>
        <v>1.4</v>
      </c>
      <c r="K43" s="35">
        <v>1.23</v>
      </c>
      <c r="L43" s="36">
        <f>VLOOKUP($A43,[1]T4_data!$A:$M,12,FALSE)</f>
        <v>1.19</v>
      </c>
      <c r="M43" s="36">
        <f>VLOOKUP($A43,[1]T4_data!$A:$M,13,FALSE)</f>
        <v>1.24</v>
      </c>
      <c r="O43" s="29" t="str">
        <f t="shared" si="5"/>
        <v>3.0</v>
      </c>
      <c r="P43" s="30" t="str">
        <f t="shared" si="5"/>
        <v>20.0</v>
      </c>
      <c r="Q43" s="30" t="str">
        <f t="shared" si="5"/>
        <v>17.6</v>
      </c>
      <c r="R43" s="30" t="str">
        <f t="shared" si="5"/>
        <v>12.4</v>
      </c>
      <c r="S43" s="30" t="str">
        <f t="shared" si="5"/>
        <v>1.4</v>
      </c>
      <c r="T43" s="30" t="str">
        <f t="shared" si="5"/>
        <v>1.2</v>
      </c>
      <c r="U43" s="30" t="str">
        <f t="shared" si="5"/>
        <v>1.2</v>
      </c>
      <c r="V43" s="31" t="str">
        <f t="shared" si="4"/>
        <v>1.2</v>
      </c>
    </row>
    <row r="44" spans="1:22" s="28" customFormat="1" ht="23.25" customHeight="1">
      <c r="A44" s="23" t="s">
        <v>41</v>
      </c>
      <c r="B44" s="24">
        <f>VLOOKUP($A44,[1]T4_data!$A:$M,3,FALSE)</f>
        <v>4787.33</v>
      </c>
      <c r="C44" s="25">
        <v>346.56</v>
      </c>
      <c r="D44" s="25">
        <f>VLOOKUP($A44,[1]T4_data!$A:$M,4,FALSE)</f>
        <v>720.74</v>
      </c>
      <c r="E44" s="25">
        <f>VLOOKUP($A44,[1]T4_data!$A:$M,5,FALSE)</f>
        <v>3999.65</v>
      </c>
      <c r="F44" s="26">
        <f>VLOOKUP($A44,[1]T4_data!$A:$M,7,FALSE)</f>
        <v>-2.54</v>
      </c>
      <c r="G44" s="26">
        <v>-14.98</v>
      </c>
      <c r="H44" s="26">
        <f>VLOOKUP($A44,[1]T4_data!$A:$M,8,FALSE)</f>
        <v>202.4</v>
      </c>
      <c r="I44" s="26">
        <f>VLOOKUP($A44,[1]T4_data!$A:$M,9,FALSE)</f>
        <v>161.62</v>
      </c>
      <c r="J44" s="26">
        <f>VLOOKUP($A44,[1]T4_data!$A:$M,11,FALSE)</f>
        <v>1.59</v>
      </c>
      <c r="K44" s="26">
        <v>1.1200000000000001</v>
      </c>
      <c r="L44" s="27">
        <f>VLOOKUP($A44,[1]T4_data!$A:$M,12,FALSE)</f>
        <v>2.52</v>
      </c>
      <c r="M44" s="27">
        <f>VLOOKUP($A44,[1]T4_data!$A:$M,13,FALSE)</f>
        <v>2.4</v>
      </c>
      <c r="O44" s="29" t="str">
        <f t="shared" si="5"/>
        <v>-2.5</v>
      </c>
      <c r="P44" s="30" t="str">
        <f t="shared" si="5"/>
        <v>-15.0</v>
      </c>
      <c r="Q44" s="30" t="str">
        <f t="shared" si="5"/>
        <v>202.4</v>
      </c>
      <c r="R44" s="30" t="str">
        <f t="shared" si="5"/>
        <v>161.6</v>
      </c>
      <c r="S44" s="30" t="str">
        <f t="shared" si="5"/>
        <v>1.6</v>
      </c>
      <c r="T44" s="30" t="str">
        <f t="shared" si="5"/>
        <v>1.1</v>
      </c>
      <c r="U44" s="30" t="str">
        <f t="shared" si="5"/>
        <v>2.5</v>
      </c>
      <c r="V44" s="31" t="str">
        <f t="shared" si="4"/>
        <v>2.4</v>
      </c>
    </row>
    <row r="45" spans="1:22" s="28" customFormat="1" ht="23.25" customHeight="1">
      <c r="A45" s="38" t="s">
        <v>42</v>
      </c>
      <c r="B45" s="39">
        <f>VLOOKUP($A45,[1]T4_data!$A:$M,3,FALSE)</f>
        <v>3907.54</v>
      </c>
      <c r="C45" s="40">
        <v>266.33</v>
      </c>
      <c r="D45" s="40">
        <f>VLOOKUP($A45,[1]T4_data!$A:$M,4,FALSE)</f>
        <v>630.36</v>
      </c>
      <c r="E45" s="40">
        <f>VLOOKUP($A45,[1]T4_data!$A:$M,5,FALSE)</f>
        <v>3434.28</v>
      </c>
      <c r="F45" s="41">
        <f>VLOOKUP($A45,[1]T4_data!$A:$M,7,FALSE)</f>
        <v>-1.73</v>
      </c>
      <c r="G45" s="41">
        <v>-24.18</v>
      </c>
      <c r="H45" s="41">
        <f>VLOOKUP($A45,[1]T4_data!$A:$M,8,FALSE)</f>
        <v>257.33</v>
      </c>
      <c r="I45" s="41">
        <f>VLOOKUP($A45,[1]T4_data!$A:$M,9,FALSE)</f>
        <v>222.73</v>
      </c>
      <c r="J45" s="41">
        <f>VLOOKUP($A45,[1]T4_data!$A:$M,11,FALSE)</f>
        <v>1.3</v>
      </c>
      <c r="K45" s="41">
        <v>0.86</v>
      </c>
      <c r="L45" s="42">
        <f>VLOOKUP($A45,[1]T4_data!$A:$M,12,FALSE)</f>
        <v>2.2000000000000002</v>
      </c>
      <c r="M45" s="42">
        <f>VLOOKUP($A45,[1]T4_data!$A:$M,13,FALSE)</f>
        <v>2.06</v>
      </c>
      <c r="O45" s="43" t="str">
        <f t="shared" si="5"/>
        <v>-1.7</v>
      </c>
      <c r="P45" s="44" t="str">
        <f t="shared" si="5"/>
        <v>-24.2</v>
      </c>
      <c r="Q45" s="44" t="str">
        <f t="shared" si="5"/>
        <v>257.3</v>
      </c>
      <c r="R45" s="44" t="str">
        <f t="shared" si="5"/>
        <v>222.7</v>
      </c>
      <c r="S45" s="44" t="str">
        <f t="shared" si="5"/>
        <v>1.3</v>
      </c>
      <c r="T45" s="44" t="str">
        <f t="shared" si="5"/>
        <v>0.9</v>
      </c>
      <c r="U45" s="44" t="str">
        <f t="shared" si="5"/>
        <v>2.2</v>
      </c>
      <c r="V45" s="45" t="str">
        <f t="shared" si="4"/>
        <v>2.1</v>
      </c>
    </row>
    <row r="46" spans="1:22" s="28" customFormat="1" ht="23.25" customHeight="1">
      <c r="A46" s="1" t="s">
        <v>45</v>
      </c>
      <c r="F46" s="10"/>
      <c r="G46" s="10"/>
      <c r="H46" s="10"/>
      <c r="I46" s="10"/>
      <c r="J46" s="10"/>
      <c r="K46" s="10"/>
      <c r="L46" s="10"/>
      <c r="M46" s="10"/>
    </row>
    <row r="47" spans="1:22" s="28" customFormat="1" ht="23.25" customHeight="1">
      <c r="A47" s="1" t="s">
        <v>43</v>
      </c>
      <c r="F47" s="10"/>
      <c r="G47" s="10"/>
      <c r="H47" s="10"/>
      <c r="I47" s="10"/>
      <c r="J47" s="10"/>
      <c r="K47" s="10"/>
      <c r="L47" s="10"/>
      <c r="M47" s="10"/>
    </row>
    <row r="48" spans="1:22" hidden="1">
      <c r="B48" s="2">
        <f>B5-(B6+B23+B44)</f>
        <v>0</v>
      </c>
      <c r="C48" s="2">
        <f t="shared" ref="C48:E48" si="6">C5-(C6+C23+C44)</f>
        <v>0</v>
      </c>
      <c r="D48" s="2">
        <f t="shared" si="6"/>
        <v>0</v>
      </c>
      <c r="E48" s="2">
        <f t="shared" si="6"/>
        <v>0</v>
      </c>
      <c r="J48" s="2">
        <f>J5-(J6+J23+J44)</f>
        <v>1.0000000000005116E-2</v>
      </c>
      <c r="K48" s="2">
        <f>K5-(K6+K23+K44)</f>
        <v>0</v>
      </c>
      <c r="L48" s="2">
        <f>L5-(L6+L23+L44)</f>
        <v>-1.0000000000005116E-2</v>
      </c>
      <c r="M48" s="2">
        <f>M5-(M6+M23+M44)</f>
        <v>0</v>
      </c>
    </row>
  </sheetData>
  <mergeCells count="7">
    <mergeCell ref="S2:V2"/>
    <mergeCell ref="A1:E1"/>
    <mergeCell ref="A2:A4"/>
    <mergeCell ref="B2:E2"/>
    <mergeCell ref="F2:I2"/>
    <mergeCell ref="J2:M2"/>
    <mergeCell ref="O2:R2"/>
  </mergeCells>
  <conditionalFormatting sqref="B48:M48">
    <cfRule type="cellIs" dxfId="2" priority="3" operator="equal">
      <formula>0</formula>
    </cfRule>
  </conditionalFormatting>
  <conditionalFormatting sqref="F5:I45">
    <cfRule type="cellIs" dxfId="1" priority="2" operator="lessThan">
      <formula>0</formula>
    </cfRule>
  </conditionalFormatting>
  <conditionalFormatting sqref="O5:V45">
    <cfRule type="expression" dxfId="0" priority="1">
      <formula>LEN(O5&amp;"")-FIND(".",O5&amp;"")&gt;1</formula>
    </cfRule>
  </conditionalFormatting>
  <printOptions horizontalCentered="1" verticalCentered="1"/>
  <pageMargins left="0.23622047244094499" right="0.23622047244094499" top="0" bottom="0" header="0.23622047244094499" footer="0"/>
  <pageSetup paperSize="9" scale="63" orientation="portrait" r:id="rId1"/>
  <headerFooter scaleWithDoc="0" alignWithMargins="0">
    <oddHeader>&amp;R&amp;"TH Sarabun New,Regular"&amp;12&amp;K000000ตาราง 4 ตลาด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 4 ตลาด มิ.ย. 68</vt:lpstr>
      <vt:lpstr>'ตารางที่ 4 ตลาด มิ.ย. 68'!Print_Area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dcterms:created xsi:type="dcterms:W3CDTF">2023-11-24T08:28:22Z</dcterms:created>
  <dcterms:modified xsi:type="dcterms:W3CDTF">2025-07-24T02:23:11Z</dcterms:modified>
</cp:coreProperties>
</file>